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ivo.hros\Plocha\Oprav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Pol'!$A$1:$W$253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7" i="1" s="1"/>
  <c r="J75" i="1" s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43" i="12"/>
  <c r="BA241" i="12"/>
  <c r="BA130" i="12"/>
  <c r="I8" i="12"/>
  <c r="Q8" i="12"/>
  <c r="G9" i="12"/>
  <c r="I9" i="12"/>
  <c r="K9" i="12"/>
  <c r="K8" i="12" s="1"/>
  <c r="M9" i="12"/>
  <c r="O9" i="12"/>
  <c r="O8" i="12" s="1"/>
  <c r="Q9" i="12"/>
  <c r="V9" i="12"/>
  <c r="V8" i="12" s="1"/>
  <c r="G10" i="12"/>
  <c r="I10" i="12"/>
  <c r="K10" i="12"/>
  <c r="M10" i="12"/>
  <c r="O10" i="12"/>
  <c r="Q10" i="12"/>
  <c r="V10" i="12"/>
  <c r="G12" i="12"/>
  <c r="G8" i="12" s="1"/>
  <c r="I12" i="12"/>
  <c r="K12" i="12"/>
  <c r="O12" i="12"/>
  <c r="Q12" i="12"/>
  <c r="V12" i="12"/>
  <c r="I13" i="12"/>
  <c r="O13" i="12"/>
  <c r="Q13" i="12"/>
  <c r="G14" i="12"/>
  <c r="M14" i="12" s="1"/>
  <c r="M13" i="12" s="1"/>
  <c r="I14" i="12"/>
  <c r="K14" i="12"/>
  <c r="K13" i="12" s="1"/>
  <c r="O14" i="12"/>
  <c r="Q14" i="12"/>
  <c r="V14" i="12"/>
  <c r="V13" i="12" s="1"/>
  <c r="G15" i="12"/>
  <c r="V15" i="12"/>
  <c r="G16" i="12"/>
  <c r="M16" i="12" s="1"/>
  <c r="M15" i="12" s="1"/>
  <c r="I16" i="12"/>
  <c r="I15" i="12" s="1"/>
  <c r="K16" i="12"/>
  <c r="K15" i="12" s="1"/>
  <c r="O16" i="12"/>
  <c r="O15" i="12" s="1"/>
  <c r="Q16" i="12"/>
  <c r="Q15" i="12" s="1"/>
  <c r="V16" i="12"/>
  <c r="G18" i="12"/>
  <c r="I18" i="12"/>
  <c r="K18" i="12"/>
  <c r="M18" i="12"/>
  <c r="O18" i="12"/>
  <c r="Q18" i="12"/>
  <c r="V18" i="12"/>
  <c r="K19" i="12"/>
  <c r="V19" i="12"/>
  <c r="G20" i="12"/>
  <c r="I20" i="12"/>
  <c r="K20" i="12"/>
  <c r="M20" i="12"/>
  <c r="O20" i="12"/>
  <c r="O19" i="12" s="1"/>
  <c r="Q20" i="12"/>
  <c r="Q19" i="12" s="1"/>
  <c r="V20" i="12"/>
  <c r="G21" i="12"/>
  <c r="G19" i="12" s="1"/>
  <c r="I21" i="12"/>
  <c r="K21" i="12"/>
  <c r="O21" i="12"/>
  <c r="Q21" i="12"/>
  <c r="V21" i="12"/>
  <c r="G22" i="12"/>
  <c r="M22" i="12" s="1"/>
  <c r="I22" i="12"/>
  <c r="I19" i="12" s="1"/>
  <c r="K22" i="12"/>
  <c r="O22" i="12"/>
  <c r="Q22" i="12"/>
  <c r="V22" i="12"/>
  <c r="K23" i="12"/>
  <c r="G24" i="12"/>
  <c r="G23" i="12" s="1"/>
  <c r="I24" i="12"/>
  <c r="I23" i="12" s="1"/>
  <c r="K24" i="12"/>
  <c r="M24" i="12"/>
  <c r="O24" i="12"/>
  <c r="Q24" i="12"/>
  <c r="V24" i="12"/>
  <c r="G25" i="12"/>
  <c r="M25" i="12" s="1"/>
  <c r="I25" i="12"/>
  <c r="K25" i="12"/>
  <c r="O25" i="12"/>
  <c r="O23" i="12" s="1"/>
  <c r="Q25" i="12"/>
  <c r="V25" i="12"/>
  <c r="G27" i="12"/>
  <c r="I27" i="12"/>
  <c r="K27" i="12"/>
  <c r="M27" i="12"/>
  <c r="O27" i="12"/>
  <c r="Q27" i="12"/>
  <c r="Q23" i="12" s="1"/>
  <c r="V27" i="12"/>
  <c r="G28" i="12"/>
  <c r="I28" i="12"/>
  <c r="K28" i="12"/>
  <c r="M28" i="12"/>
  <c r="O28" i="12"/>
  <c r="Q28" i="12"/>
  <c r="V28" i="12"/>
  <c r="V23" i="12" s="1"/>
  <c r="G30" i="12"/>
  <c r="G29" i="12" s="1"/>
  <c r="I30" i="12"/>
  <c r="I29" i="12" s="1"/>
  <c r="K30" i="12"/>
  <c r="O30" i="12"/>
  <c r="Q30" i="12"/>
  <c r="Q29" i="12" s="1"/>
  <c r="V30" i="12"/>
  <c r="V29" i="12" s="1"/>
  <c r="G32" i="12"/>
  <c r="M32" i="12" s="1"/>
  <c r="I32" i="12"/>
  <c r="K32" i="12"/>
  <c r="K29" i="12" s="1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O29" i="12" s="1"/>
  <c r="Q35" i="12"/>
  <c r="V35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O39" i="12"/>
  <c r="Q39" i="12"/>
  <c r="G40" i="12"/>
  <c r="M40" i="12" s="1"/>
  <c r="M39" i="12" s="1"/>
  <c r="I40" i="12"/>
  <c r="I39" i="12" s="1"/>
  <c r="K40" i="12"/>
  <c r="K39" i="12" s="1"/>
  <c r="O40" i="12"/>
  <c r="Q40" i="12"/>
  <c r="V40" i="12"/>
  <c r="V39" i="12" s="1"/>
  <c r="K41" i="12"/>
  <c r="V41" i="12"/>
  <c r="G42" i="12"/>
  <c r="G41" i="12" s="1"/>
  <c r="I42" i="12"/>
  <c r="I41" i="12" s="1"/>
  <c r="K42" i="12"/>
  <c r="M42" i="12"/>
  <c r="O42" i="12"/>
  <c r="O41" i="12" s="1"/>
  <c r="Q42" i="12"/>
  <c r="Q41" i="12" s="1"/>
  <c r="V42" i="12"/>
  <c r="G44" i="12"/>
  <c r="M44" i="12" s="1"/>
  <c r="I44" i="12"/>
  <c r="K44" i="12"/>
  <c r="O44" i="12"/>
  <c r="Q44" i="12"/>
  <c r="V44" i="12"/>
  <c r="G45" i="12"/>
  <c r="I45" i="12"/>
  <c r="K45" i="12"/>
  <c r="Q45" i="12"/>
  <c r="G46" i="12"/>
  <c r="I46" i="12"/>
  <c r="K46" i="12"/>
  <c r="M46" i="12"/>
  <c r="M45" i="12" s="1"/>
  <c r="O46" i="12"/>
  <c r="O45" i="12" s="1"/>
  <c r="Q46" i="12"/>
  <c r="V46" i="12"/>
  <c r="V45" i="12" s="1"/>
  <c r="G48" i="12"/>
  <c r="G47" i="12" s="1"/>
  <c r="I48" i="12"/>
  <c r="I47" i="12" s="1"/>
  <c r="K48" i="12"/>
  <c r="O48" i="12"/>
  <c r="Q48" i="12"/>
  <c r="Q47" i="12" s="1"/>
  <c r="V48" i="12"/>
  <c r="V47" i="12" s="1"/>
  <c r="G50" i="12"/>
  <c r="I50" i="12"/>
  <c r="K50" i="12"/>
  <c r="K47" i="12" s="1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O47" i="12" s="1"/>
  <c r="Q55" i="12"/>
  <c r="V55" i="12"/>
  <c r="G57" i="12"/>
  <c r="I57" i="12"/>
  <c r="K57" i="12"/>
  <c r="M57" i="12"/>
  <c r="O57" i="12"/>
  <c r="O56" i="12" s="1"/>
  <c r="Q57" i="12"/>
  <c r="V57" i="12"/>
  <c r="V56" i="12" s="1"/>
  <c r="G58" i="12"/>
  <c r="I58" i="12"/>
  <c r="K58" i="12"/>
  <c r="M58" i="12"/>
  <c r="O58" i="12"/>
  <c r="Q58" i="12"/>
  <c r="V58" i="12"/>
  <c r="G61" i="12"/>
  <c r="G56" i="12" s="1"/>
  <c r="I61" i="12"/>
  <c r="K61" i="12"/>
  <c r="O61" i="12"/>
  <c r="Q61" i="12"/>
  <c r="V61" i="12"/>
  <c r="G64" i="12"/>
  <c r="I64" i="12"/>
  <c r="I56" i="12" s="1"/>
  <c r="K64" i="12"/>
  <c r="M64" i="12"/>
  <c r="O64" i="12"/>
  <c r="Q64" i="12"/>
  <c r="V64" i="12"/>
  <c r="G66" i="12"/>
  <c r="M66" i="12" s="1"/>
  <c r="I66" i="12"/>
  <c r="K66" i="12"/>
  <c r="K56" i="12" s="1"/>
  <c r="O66" i="12"/>
  <c r="Q66" i="12"/>
  <c r="V66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Q56" i="12" s="1"/>
  <c r="V70" i="12"/>
  <c r="O71" i="12"/>
  <c r="V71" i="12"/>
  <c r="G72" i="12"/>
  <c r="I72" i="12"/>
  <c r="K72" i="12"/>
  <c r="M72" i="12"/>
  <c r="O72" i="12"/>
  <c r="Q72" i="12"/>
  <c r="Q71" i="12" s="1"/>
  <c r="V72" i="12"/>
  <c r="G74" i="12"/>
  <c r="G71" i="12" s="1"/>
  <c r="I74" i="12"/>
  <c r="K74" i="12"/>
  <c r="O74" i="12"/>
  <c r="Q74" i="12"/>
  <c r="V74" i="12"/>
  <c r="G75" i="12"/>
  <c r="I75" i="12"/>
  <c r="I71" i="12" s="1"/>
  <c r="K75" i="12"/>
  <c r="M75" i="12"/>
  <c r="O75" i="12"/>
  <c r="Q75" i="12"/>
  <c r="V75" i="12"/>
  <c r="G76" i="12"/>
  <c r="M76" i="12" s="1"/>
  <c r="I76" i="12"/>
  <c r="K76" i="12"/>
  <c r="K71" i="12" s="1"/>
  <c r="O76" i="12"/>
  <c r="Q76" i="12"/>
  <c r="V76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Q78" i="12" s="1"/>
  <c r="V79" i="12"/>
  <c r="G80" i="12"/>
  <c r="I80" i="12"/>
  <c r="K80" i="12"/>
  <c r="M80" i="12"/>
  <c r="O80" i="12"/>
  <c r="Q80" i="12"/>
  <c r="V80" i="12"/>
  <c r="V78" i="12" s="1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I78" i="12" s="1"/>
  <c r="K83" i="12"/>
  <c r="M83" i="12"/>
  <c r="O83" i="12"/>
  <c r="Q83" i="12"/>
  <c r="V83" i="12"/>
  <c r="G84" i="12"/>
  <c r="M84" i="12" s="1"/>
  <c r="I84" i="12"/>
  <c r="K84" i="12"/>
  <c r="K78" i="12" s="1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O78" i="12" s="1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100" i="12"/>
  <c r="I100" i="12"/>
  <c r="I99" i="12" s="1"/>
  <c r="K100" i="12"/>
  <c r="M100" i="12"/>
  <c r="O100" i="12"/>
  <c r="Q100" i="12"/>
  <c r="Q99" i="12" s="1"/>
  <c r="V100" i="12"/>
  <c r="G101" i="12"/>
  <c r="M101" i="12" s="1"/>
  <c r="I101" i="12"/>
  <c r="K101" i="12"/>
  <c r="K99" i="12" s="1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O99" i="12" s="1"/>
  <c r="Q103" i="12"/>
  <c r="V103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V99" i="12" s="1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1" i="12"/>
  <c r="M111" i="12" s="1"/>
  <c r="I111" i="12"/>
  <c r="I110" i="12" s="1"/>
  <c r="K111" i="12"/>
  <c r="K110" i="12" s="1"/>
  <c r="O111" i="12"/>
  <c r="O110" i="12" s="1"/>
  <c r="Q111" i="12"/>
  <c r="V111" i="12"/>
  <c r="V110" i="12" s="1"/>
  <c r="G113" i="12"/>
  <c r="I113" i="12"/>
  <c r="K113" i="12"/>
  <c r="M113" i="12"/>
  <c r="O113" i="12"/>
  <c r="Q113" i="12"/>
  <c r="Q110" i="12" s="1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1" i="12"/>
  <c r="K131" i="12"/>
  <c r="M131" i="12"/>
  <c r="O131" i="12"/>
  <c r="V131" i="12"/>
  <c r="G132" i="12"/>
  <c r="I132" i="12"/>
  <c r="I131" i="12" s="1"/>
  <c r="K132" i="12"/>
  <c r="M132" i="12"/>
  <c r="O132" i="12"/>
  <c r="Q132" i="12"/>
  <c r="Q131" i="12" s="1"/>
  <c r="V132" i="12"/>
  <c r="G133" i="12"/>
  <c r="G134" i="12"/>
  <c r="I134" i="12"/>
  <c r="I133" i="12" s="1"/>
  <c r="K134" i="12"/>
  <c r="M134" i="12"/>
  <c r="O134" i="12"/>
  <c r="Q134" i="12"/>
  <c r="V134" i="12"/>
  <c r="V133" i="12" s="1"/>
  <c r="G135" i="12"/>
  <c r="M135" i="12" s="1"/>
  <c r="I135" i="12"/>
  <c r="K135" i="12"/>
  <c r="K133" i="12" s="1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O133" i="12" s="1"/>
  <c r="Q137" i="12"/>
  <c r="V137" i="12"/>
  <c r="G138" i="12"/>
  <c r="I138" i="12"/>
  <c r="K138" i="12"/>
  <c r="M138" i="12"/>
  <c r="O138" i="12"/>
  <c r="Q138" i="12"/>
  <c r="Q133" i="12" s="1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K141" i="12"/>
  <c r="O141" i="12"/>
  <c r="Q141" i="12"/>
  <c r="V141" i="12"/>
  <c r="G142" i="12"/>
  <c r="I142" i="12"/>
  <c r="I141" i="12" s="1"/>
  <c r="K142" i="12"/>
  <c r="M142" i="12"/>
  <c r="M141" i="12" s="1"/>
  <c r="O142" i="12"/>
  <c r="Q142" i="12"/>
  <c r="V142" i="12"/>
  <c r="G143" i="12"/>
  <c r="K143" i="12"/>
  <c r="G144" i="12"/>
  <c r="I144" i="12"/>
  <c r="I143" i="12" s="1"/>
  <c r="K144" i="12"/>
  <c r="M144" i="12"/>
  <c r="M143" i="12" s="1"/>
  <c r="O144" i="12"/>
  <c r="Q144" i="12"/>
  <c r="Q143" i="12" s="1"/>
  <c r="V144" i="12"/>
  <c r="G145" i="12"/>
  <c r="M145" i="12" s="1"/>
  <c r="I145" i="12"/>
  <c r="K145" i="12"/>
  <c r="O145" i="12"/>
  <c r="O143" i="12" s="1"/>
  <c r="Q145" i="12"/>
  <c r="V145" i="12"/>
  <c r="G146" i="12"/>
  <c r="I146" i="12"/>
  <c r="K146" i="12"/>
  <c r="M146" i="12"/>
  <c r="O146" i="12"/>
  <c r="Q146" i="12"/>
  <c r="V146" i="12"/>
  <c r="G147" i="12"/>
  <c r="I147" i="12"/>
  <c r="K147" i="12"/>
  <c r="M147" i="12"/>
  <c r="O147" i="12"/>
  <c r="Q147" i="12"/>
  <c r="V147" i="12"/>
  <c r="V143" i="12" s="1"/>
  <c r="I148" i="12"/>
  <c r="Q148" i="12"/>
  <c r="G149" i="12"/>
  <c r="G148" i="12" s="1"/>
  <c r="I149" i="12"/>
  <c r="K149" i="12"/>
  <c r="K148" i="12" s="1"/>
  <c r="O149" i="12"/>
  <c r="O148" i="12" s="1"/>
  <c r="Q149" i="12"/>
  <c r="V149" i="12"/>
  <c r="V148" i="12" s="1"/>
  <c r="I150" i="12"/>
  <c r="G151" i="12"/>
  <c r="M151" i="12" s="1"/>
  <c r="I151" i="12"/>
  <c r="K151" i="12"/>
  <c r="K150" i="12" s="1"/>
  <c r="O151" i="12"/>
  <c r="O150" i="12" s="1"/>
  <c r="Q151" i="12"/>
  <c r="V151" i="12"/>
  <c r="V150" i="12" s="1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Q150" i="12" s="1"/>
  <c r="V154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O157" i="12"/>
  <c r="G158" i="12"/>
  <c r="I158" i="12"/>
  <c r="I157" i="12" s="1"/>
  <c r="K158" i="12"/>
  <c r="M158" i="12"/>
  <c r="O158" i="12"/>
  <c r="Q158" i="12"/>
  <c r="Q157" i="12" s="1"/>
  <c r="V158" i="12"/>
  <c r="V157" i="12" s="1"/>
  <c r="G159" i="12"/>
  <c r="M159" i="12" s="1"/>
  <c r="I159" i="12"/>
  <c r="K159" i="12"/>
  <c r="K157" i="12" s="1"/>
  <c r="O159" i="12"/>
  <c r="Q159" i="12"/>
  <c r="V159" i="12"/>
  <c r="G160" i="12"/>
  <c r="G161" i="12"/>
  <c r="M161" i="12" s="1"/>
  <c r="M160" i="12" s="1"/>
  <c r="I161" i="12"/>
  <c r="I160" i="12" s="1"/>
  <c r="K161" i="12"/>
  <c r="K160" i="12" s="1"/>
  <c r="O161" i="12"/>
  <c r="O160" i="12" s="1"/>
  <c r="Q161" i="12"/>
  <c r="V161" i="12"/>
  <c r="V160" i="12" s="1"/>
  <c r="G162" i="12"/>
  <c r="I162" i="12"/>
  <c r="K162" i="12"/>
  <c r="M162" i="12"/>
  <c r="O162" i="12"/>
  <c r="Q162" i="12"/>
  <c r="Q160" i="12" s="1"/>
  <c r="V162" i="12"/>
  <c r="G163" i="12"/>
  <c r="I163" i="12"/>
  <c r="K163" i="12"/>
  <c r="M163" i="12"/>
  <c r="O163" i="12"/>
  <c r="Q163" i="12"/>
  <c r="V163" i="12"/>
  <c r="G164" i="12"/>
  <c r="I164" i="12"/>
  <c r="K164" i="12"/>
  <c r="M164" i="12"/>
  <c r="O164" i="12"/>
  <c r="Q164" i="12"/>
  <c r="V164" i="12"/>
  <c r="G165" i="12"/>
  <c r="Q165" i="12"/>
  <c r="G166" i="12"/>
  <c r="I166" i="12"/>
  <c r="I165" i="12" s="1"/>
  <c r="K166" i="12"/>
  <c r="M166" i="12"/>
  <c r="O166" i="12"/>
  <c r="Q166" i="12"/>
  <c r="V166" i="12"/>
  <c r="V165" i="12" s="1"/>
  <c r="G167" i="12"/>
  <c r="M167" i="12" s="1"/>
  <c r="I167" i="12"/>
  <c r="K167" i="12"/>
  <c r="K165" i="12" s="1"/>
  <c r="O167" i="12"/>
  <c r="Q167" i="12"/>
  <c r="V167" i="12"/>
  <c r="G168" i="12"/>
  <c r="I168" i="12"/>
  <c r="K168" i="12"/>
  <c r="M168" i="12"/>
  <c r="O168" i="12"/>
  <c r="Q168" i="12"/>
  <c r="V168" i="12"/>
  <c r="G169" i="12"/>
  <c r="M169" i="12" s="1"/>
  <c r="I169" i="12"/>
  <c r="K169" i="12"/>
  <c r="O169" i="12"/>
  <c r="O165" i="12" s="1"/>
  <c r="Q169" i="12"/>
  <c r="V169" i="12"/>
  <c r="I170" i="12"/>
  <c r="K170" i="12"/>
  <c r="Q170" i="12"/>
  <c r="G171" i="12"/>
  <c r="G170" i="12" s="1"/>
  <c r="I171" i="12"/>
  <c r="K171" i="12"/>
  <c r="M171" i="12"/>
  <c r="M170" i="12" s="1"/>
  <c r="O171" i="12"/>
  <c r="O170" i="12" s="1"/>
  <c r="Q171" i="12"/>
  <c r="V171" i="12"/>
  <c r="V170" i="12" s="1"/>
  <c r="G173" i="12"/>
  <c r="G172" i="12" s="1"/>
  <c r="I173" i="12"/>
  <c r="K173" i="12"/>
  <c r="K172" i="12" s="1"/>
  <c r="O173" i="12"/>
  <c r="Q173" i="12"/>
  <c r="Q172" i="12" s="1"/>
  <c r="V173" i="12"/>
  <c r="V172" i="12" s="1"/>
  <c r="G174" i="12"/>
  <c r="I174" i="12"/>
  <c r="I172" i="12" s="1"/>
  <c r="K174" i="12"/>
  <c r="M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O172" i="12" s="1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I184" i="12"/>
  <c r="K184" i="12"/>
  <c r="M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M187" i="12" s="1"/>
  <c r="I187" i="12"/>
  <c r="K187" i="12"/>
  <c r="O187" i="12"/>
  <c r="Q187" i="12"/>
  <c r="V187" i="12"/>
  <c r="G188" i="12"/>
  <c r="I188" i="12"/>
  <c r="K188" i="12"/>
  <c r="M188" i="12"/>
  <c r="O188" i="12"/>
  <c r="Q188" i="12"/>
  <c r="V188" i="12"/>
  <c r="G189" i="12"/>
  <c r="I189" i="12"/>
  <c r="K189" i="12"/>
  <c r="M189" i="12"/>
  <c r="O189" i="12"/>
  <c r="Q189" i="12"/>
  <c r="V189" i="12"/>
  <c r="G190" i="12"/>
  <c r="I190" i="12"/>
  <c r="K190" i="12"/>
  <c r="M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I192" i="12"/>
  <c r="K192" i="12"/>
  <c r="M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I194" i="12"/>
  <c r="K194" i="12"/>
  <c r="M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I196" i="12"/>
  <c r="K196" i="12"/>
  <c r="M196" i="12"/>
  <c r="O196" i="12"/>
  <c r="Q196" i="12"/>
  <c r="V196" i="12"/>
  <c r="G197" i="12"/>
  <c r="I197" i="12"/>
  <c r="K197" i="12"/>
  <c r="M197" i="12"/>
  <c r="O197" i="12"/>
  <c r="Q197" i="12"/>
  <c r="V197" i="12"/>
  <c r="G198" i="12"/>
  <c r="I198" i="12"/>
  <c r="K198" i="12"/>
  <c r="M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I200" i="12"/>
  <c r="K200" i="12"/>
  <c r="M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I206" i="12"/>
  <c r="K206" i="12"/>
  <c r="M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3" i="12"/>
  <c r="I213" i="12"/>
  <c r="K213" i="12"/>
  <c r="M213" i="12"/>
  <c r="O213" i="12"/>
  <c r="Q213" i="12"/>
  <c r="V213" i="12"/>
  <c r="G214" i="12"/>
  <c r="I214" i="12"/>
  <c r="K214" i="12"/>
  <c r="M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I218" i="12"/>
  <c r="K218" i="12"/>
  <c r="M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Q221" i="12"/>
  <c r="V221" i="12"/>
  <c r="G222" i="12"/>
  <c r="I222" i="12"/>
  <c r="K222" i="12"/>
  <c r="M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I224" i="12"/>
  <c r="K224" i="12"/>
  <c r="M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I226" i="12"/>
  <c r="K226" i="12"/>
  <c r="M226" i="12"/>
  <c r="O226" i="12"/>
  <c r="Q226" i="12"/>
  <c r="V226" i="12"/>
  <c r="O227" i="12"/>
  <c r="G228" i="12"/>
  <c r="I228" i="12"/>
  <c r="K228" i="12"/>
  <c r="M228" i="12"/>
  <c r="O228" i="12"/>
  <c r="Q228" i="12"/>
  <c r="Q227" i="12" s="1"/>
  <c r="V228" i="12"/>
  <c r="G229" i="12"/>
  <c r="I229" i="12"/>
  <c r="K229" i="12"/>
  <c r="M229" i="12"/>
  <c r="O229" i="12"/>
  <c r="Q229" i="12"/>
  <c r="V229" i="12"/>
  <c r="V227" i="12" s="1"/>
  <c r="G231" i="12"/>
  <c r="I231" i="12"/>
  <c r="K231" i="12"/>
  <c r="M231" i="12"/>
  <c r="O231" i="12"/>
  <c r="Q231" i="12"/>
  <c r="V231" i="12"/>
  <c r="G232" i="12"/>
  <c r="G227" i="12" s="1"/>
  <c r="I232" i="12"/>
  <c r="K232" i="12"/>
  <c r="O232" i="12"/>
  <c r="Q232" i="12"/>
  <c r="V232" i="12"/>
  <c r="G233" i="12"/>
  <c r="I233" i="12"/>
  <c r="I227" i="12" s="1"/>
  <c r="K233" i="12"/>
  <c r="M233" i="12"/>
  <c r="O233" i="12"/>
  <c r="Q233" i="12"/>
  <c r="V233" i="12"/>
  <c r="G234" i="12"/>
  <c r="M234" i="12" s="1"/>
  <c r="I234" i="12"/>
  <c r="K234" i="12"/>
  <c r="K227" i="12" s="1"/>
  <c r="O234" i="12"/>
  <c r="Q234" i="12"/>
  <c r="V234" i="12"/>
  <c r="G235" i="12"/>
  <c r="I235" i="12"/>
  <c r="K235" i="12"/>
  <c r="M235" i="12"/>
  <c r="O235" i="12"/>
  <c r="Q235" i="12"/>
  <c r="V235" i="12"/>
  <c r="G236" i="12"/>
  <c r="I236" i="12"/>
  <c r="K236" i="12"/>
  <c r="O236" i="12"/>
  <c r="V236" i="12"/>
  <c r="G237" i="12"/>
  <c r="I237" i="12"/>
  <c r="K237" i="12"/>
  <c r="M237" i="12"/>
  <c r="M236" i="12" s="1"/>
  <c r="O237" i="12"/>
  <c r="Q237" i="12"/>
  <c r="Q236" i="12" s="1"/>
  <c r="V237" i="12"/>
  <c r="G239" i="12"/>
  <c r="K239" i="12"/>
  <c r="M239" i="12"/>
  <c r="O239" i="12"/>
  <c r="V239" i="12"/>
  <c r="G240" i="12"/>
  <c r="I240" i="12"/>
  <c r="I239" i="12" s="1"/>
  <c r="K240" i="12"/>
  <c r="M240" i="12"/>
  <c r="O240" i="12"/>
  <c r="Q240" i="12"/>
  <c r="Q239" i="12" s="1"/>
  <c r="V240" i="12"/>
  <c r="AE243" i="12"/>
  <c r="AF243" i="12"/>
  <c r="I20" i="1"/>
  <c r="I19" i="1"/>
  <c r="I18" i="1"/>
  <c r="I17" i="1"/>
  <c r="I16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70" i="1" l="1"/>
  <c r="J65" i="1"/>
  <c r="J50" i="1"/>
  <c r="J52" i="1"/>
  <c r="J61" i="1"/>
  <c r="J54" i="1"/>
  <c r="J56" i="1"/>
  <c r="J73" i="1"/>
  <c r="J49" i="1"/>
  <c r="J57" i="1"/>
  <c r="J69" i="1"/>
  <c r="J64" i="1"/>
  <c r="J60" i="1"/>
  <c r="J74" i="1"/>
  <c r="J53" i="1"/>
  <c r="J62" i="1"/>
  <c r="J72" i="1"/>
  <c r="J58" i="1"/>
  <c r="J68" i="1"/>
  <c r="J66" i="1"/>
  <c r="J51" i="1"/>
  <c r="J63" i="1"/>
  <c r="J67" i="1"/>
  <c r="J71" i="1"/>
  <c r="J55" i="1"/>
  <c r="J59" i="1"/>
  <c r="J76" i="1"/>
  <c r="A23" i="1"/>
  <c r="A24" i="1" s="1"/>
  <c r="G24" i="1" s="1"/>
  <c r="A27" i="1" s="1"/>
  <c r="A29" i="1" s="1"/>
  <c r="G29" i="1" s="1"/>
  <c r="G27" i="1" s="1"/>
  <c r="G28" i="1"/>
  <c r="M165" i="12"/>
  <c r="M150" i="12"/>
  <c r="M41" i="12"/>
  <c r="M99" i="12"/>
  <c r="M227" i="12"/>
  <c r="M78" i="12"/>
  <c r="M110" i="12"/>
  <c r="M23" i="12"/>
  <c r="M157" i="12"/>
  <c r="M133" i="12"/>
  <c r="G99" i="12"/>
  <c r="G150" i="12"/>
  <c r="G13" i="12"/>
  <c r="G110" i="12"/>
  <c r="G78" i="12"/>
  <c r="M232" i="12"/>
  <c r="M173" i="12"/>
  <c r="M172" i="12" s="1"/>
  <c r="M149" i="12"/>
  <c r="M148" i="12" s="1"/>
  <c r="M74" i="12"/>
  <c r="M71" i="12" s="1"/>
  <c r="M61" i="12"/>
  <c r="M56" i="12" s="1"/>
  <c r="M48" i="12"/>
  <c r="M47" i="12" s="1"/>
  <c r="M30" i="12"/>
  <c r="M29" i="12" s="1"/>
  <c r="M21" i="12"/>
  <c r="M19" i="12" s="1"/>
  <c r="M12" i="12"/>
  <c r="M8" i="12" s="1"/>
  <c r="J39" i="1"/>
  <c r="J42" i="1" s="1"/>
  <c r="J41" i="1"/>
  <c r="J40" i="1"/>
  <c r="H42" i="1"/>
  <c r="I21" i="1"/>
  <c r="J28" i="1"/>
  <c r="J26" i="1"/>
  <c r="G38" i="1"/>
  <c r="F38" i="1"/>
  <c r="H32" i="1"/>
  <c r="J23" i="1"/>
  <c r="J24" i="1"/>
  <c r="J25" i="1"/>
  <c r="J27" i="1"/>
  <c r="E24" i="1"/>
  <c r="E26" i="1"/>
  <c r="J7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<sst xmlns="http://schemas.openxmlformats.org/spreadsheetml/2006/main" count="1458" uniqueCount="541">
  <si>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</si>
  <si>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</si>
  <si>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</si>
  <si>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</si>
  <si>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</si>
  <si>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</si>
  <si>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</si>
  <si>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</si>
  <si>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</si>
  <si>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</si>
  <si>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</si>
  <si>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</si>
  <si>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</si>
  <si>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</si>
  <si>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</si>
  <si>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</si>
  <si>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</si>
  <si>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</si>
  <si>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</si>
  <si>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</si>
  <si>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</si>
  <si>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</si>
  <si>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</si>
  <si>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</si>
  <si>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</si>
  <si>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</si>
  <si>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</si>
  <si>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</si>
  <si>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</si>
  <si>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</si>
  <si>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</si>
  <si>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</si>
  <si>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</si>
  <si>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</si>
  <si>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</si>
  <si>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</si>
  <si>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</si>
  <si>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</si>
  <si>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</si>
  <si>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</si>
  <si>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</si>
  <si>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</si>
  <si>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</si>
  <si>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</si>
  <si>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Bytová jednotka č. 13</t>
  </si>
  <si>
    <t>Objekt:</t>
  </si>
  <si>
    <t>Rozpočet:</t>
  </si>
  <si>
    <t>2020/1</t>
  </si>
  <si>
    <t>Vídeňská 38 - oprava bytů č. 13, 14 a 16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</si>
  <si>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</si>
  <si>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</si>
  <si>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</si>
  <si>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</si>
  <si>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</si>
  <si>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</si>
  <si>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</si>
  <si>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</si>
  <si>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Dřevostavby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</si>
  <si>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</si>
  <si>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</si>
  <si>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</si>
  <si>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</si>
  <si>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</si>
  <si>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</si>
  <si>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</si>
  <si>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</si>
  <si>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</si>
  <si>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</si>
  <si>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</si>
  <si>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</si>
  <si>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</si>
  <si>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</si>
  <si>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</si>
  <si>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</si>
  <si>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</si>
  <si>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</si>
  <si>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</si>
  <si>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</si>
  <si>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</si>
  <si>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</si>
  <si>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</si>
  <si>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</si>
  <si>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</si>
  <si>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</si>
  <si>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731</t>
  </si>
  <si>
    <t>Kotelny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</si>
  <si>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</si>
  <si>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</si>
  <si>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</si>
  <si>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</si>
  <si>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</si>
  <si>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</si>
  <si>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</si>
  <si>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</si>
  <si>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</si>
  <si>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</si>
  <si>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</si>
  <si>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</si>
  <si>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</si>
  <si>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</si>
  <si>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</si>
  <si>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</si>
  <si>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</si>
  <si>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</si>
  <si>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</si>
  <si>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</si>
  <si>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</si>
  <si>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</si>
  <si>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</si>
  <si>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</si>
  <si>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</si>
  <si>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</si>
  <si>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</si>
  <si>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</si>
  <si>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</si>
  <si>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</si>
  <si>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</si>
  <si>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</si>
  <si>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</si>
  <si>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</si>
  <si>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</si>
  <si>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</si>
  <si>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</si>
  <si>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</si>
  <si>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</si>
  <si>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</si>
  <si>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</si>
  <si>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</si>
  <si>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</si>
  <si>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</si>
  <si>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</si>
  <si>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</si>
  <si>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</si>
  <si>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</si>
  <si>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</si>
  <si>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</si>
  <si>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</si>
  <si>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342012222RT1</t>
  </si>
  <si>
    <t>Příčka SDK tl.100 mm,ocel.kce,1x oplášť.,RF 12,5mm izolace tloušťky 80 mm, EI 45</t>
  </si>
  <si>
    <t>m2</t>
  </si>
  <si>
    <t>Vlastní</t>
  </si>
  <si>
    <t>Indiv</t>
  </si>
  <si>
    <t>POL1_</t>
  </si>
  <si>
    <t>342256255R00</t>
  </si>
  <si>
    <t>Příčka z tvárnic pórobetonových PORFIX tl. 150 mm</t>
  </si>
  <si>
    <t>Zazdění otvoru z WC do chodby</t>
  </si>
  <si>
    <t>POP</t>
  </si>
  <si>
    <t>347082261R00</t>
  </si>
  <si>
    <t>SDK předstěna pro WC, tl.200 mm,O.K.CW+CD,1x opl.,RB 12,5</t>
  </si>
  <si>
    <t>602016193R00</t>
  </si>
  <si>
    <t>Penetrace hloubková stěn</t>
  </si>
  <si>
    <t>612421615R00</t>
  </si>
  <si>
    <t>Omítka vnitřní zdiva, MVC, hrubá zatřená</t>
  </si>
  <si>
    <t>Pod obklady</t>
  </si>
  <si>
    <t>612421637R00</t>
  </si>
  <si>
    <t>Omítka vnitřní zdiva, MVC, štuková</t>
  </si>
  <si>
    <t>632411105R00</t>
  </si>
  <si>
    <t>Samonivelační stěrka Cemix, ruč.zpracování tl.5 mm</t>
  </si>
  <si>
    <t>998777102R00</t>
  </si>
  <si>
    <t>Přesun hmot pro podlahy, výšky do 12 m</t>
  </si>
  <si>
    <t>t</t>
  </si>
  <si>
    <t>23521593R</t>
  </si>
  <si>
    <t>Samonivelační stěrka</t>
  </si>
  <si>
    <t>kg</t>
  </si>
  <si>
    <t>POL3_</t>
  </si>
  <si>
    <t>642952110RT4</t>
  </si>
  <si>
    <t>Osazení zárubní dveřních dřevěných, pl. do 2,5 m2 včetně dodávky zárubně do šíře dveří 80 cm</t>
  </si>
  <si>
    <t>kus</t>
  </si>
  <si>
    <t>642940014RA0</t>
  </si>
  <si>
    <t>Dveře jednokřídlové 60-80/1970</t>
  </si>
  <si>
    <t>POL2_</t>
  </si>
  <si>
    <t>Včetně kotvení zárubně do zdiva.</t>
  </si>
  <si>
    <t>agr0101</t>
  </si>
  <si>
    <t>Výplň PUR ppěnou  a zazdění otvorů D 200 pod okny</t>
  </si>
  <si>
    <t xml:space="preserve">ks    </t>
  </si>
  <si>
    <t>agr1002</t>
  </si>
  <si>
    <t>Zateplení a omítnutí otvoru mezi wc a chodbou tepelná izolace tl. 150 mm, vnější omítka</t>
  </si>
  <si>
    <t xml:space="preserve">m2    </t>
  </si>
  <si>
    <t>962031124R00</t>
  </si>
  <si>
    <t>Bourání příček z cihel pálených děrovan. tl.115 mm</t>
  </si>
  <si>
    <t>Vybourání otvoru mezi WC a chodbou z důvodu nekvalitního zazdění.</t>
  </si>
  <si>
    <t>965081712RT1</t>
  </si>
  <si>
    <t>Bourání dlažeb a obkladů  keramických tl.10 mm, pl. do 1 m2 ručně, dlaždice keramické</t>
  </si>
  <si>
    <t>968024551R00</t>
  </si>
  <si>
    <t>Vybourání dřevěných dveřních zárubní pl. do 2 m2</t>
  </si>
  <si>
    <t>968061125R00</t>
  </si>
  <si>
    <t>Vyvěšení dřevěných dveřních křídel pl. do 2 m2</t>
  </si>
  <si>
    <t>968072455R00</t>
  </si>
  <si>
    <t>Vybourání kovových dveřních zárubní pl. do 2 m2</t>
  </si>
  <si>
    <t>977000012R00</t>
  </si>
  <si>
    <t>Frézování komínového průduchu</t>
  </si>
  <si>
    <t>m</t>
  </si>
  <si>
    <t>978013191R00</t>
  </si>
  <si>
    <t>Otlučení omítek vnitřních stěn v rozsahu do 100 %</t>
  </si>
  <si>
    <t>998011002R00</t>
  </si>
  <si>
    <t>Přesun hmot pro budovy zděné výšky do 12 m</t>
  </si>
  <si>
    <t>763614111RT6</t>
  </si>
  <si>
    <t>Podlahy z desek tl.12 mm, na sraz, přibíjením vč. dodávky desky OSB  tl. 12 mm</t>
  </si>
  <si>
    <t>711212002R00</t>
  </si>
  <si>
    <t>Hydroizolační povlak - nátěr nebo stěrka</t>
  </si>
  <si>
    <t>dvouvrstvá</t>
  </si>
  <si>
    <t>998711102R00</t>
  </si>
  <si>
    <t>Přesun hmot pro izolace proti vodě, výšky do 12 m</t>
  </si>
  <si>
    <t>713120020RAA</t>
  </si>
  <si>
    <t>Izolace podlah kročejová minerální  tloušťka  8mm</t>
  </si>
  <si>
    <t>721176103R00</t>
  </si>
  <si>
    <t>Potrubí HT připojovací D 50 x 1,8 mm vč. sekání drážky a zahození</t>
  </si>
  <si>
    <t>Potrubí včetně tvarovek. Bez zednických výpomocí.</t>
  </si>
  <si>
    <t>721176104R00</t>
  </si>
  <si>
    <t>Potrubí HT připojovací D 75 x 1,9 mm vč. sekání drážky a zahození</t>
  </si>
  <si>
    <t>721176105R00</t>
  </si>
  <si>
    <t>Potrubí HT připojovací D 110 x 2,7 mm vč. sekání drážky a zahození</t>
  </si>
  <si>
    <t>721273180R00</t>
  </si>
  <si>
    <t>Ventil přivzdušňovací podomítkový</t>
  </si>
  <si>
    <t>Kan001</t>
  </si>
  <si>
    <t>Napojení na stávající potrubí</t>
  </si>
  <si>
    <t>722130801R00</t>
  </si>
  <si>
    <t>Demontáž potrubí ocelových do DN 25</t>
  </si>
  <si>
    <t>722172331R00</t>
  </si>
  <si>
    <t>Potrubí z PPR, D 20x3,4 mm, PN 20, vč. zed. výpom.</t>
  </si>
  <si>
    <t>Potrubí včetně tvarovek a zednických výpomocí.</t>
  </si>
  <si>
    <t>Včetně pomocného lešení o výšce podlahy do 1900 mm a pro zatížení do 1,5 kPa.</t>
  </si>
  <si>
    <t>722172332R00</t>
  </si>
  <si>
    <t>Potrubí z PPR, D 25x4,2 mm, PN 20, vč. zed. výpom.</t>
  </si>
  <si>
    <t>722181212RT8</t>
  </si>
  <si>
    <t>Izolace návleková MIRELON PRO tl. stěny 9 mm vnitřní průměr 25 mm</t>
  </si>
  <si>
    <t>V položce je kalkulována dodávka izolační trubice, spon a lepicí pásky.</t>
  </si>
  <si>
    <t>722181222RZ6</t>
  </si>
  <si>
    <t>Izolace návleková MIRELON POLAR tl. stěny 9 mm vnitřní průměr 20 mm</t>
  </si>
  <si>
    <t>722236135R00</t>
  </si>
  <si>
    <t>Kohout vod.kulový,vnitřní</t>
  </si>
  <si>
    <t>722260811R00</t>
  </si>
  <si>
    <t>Demontáž vodoměrů závitových G 1/2</t>
  </si>
  <si>
    <t>722269101R00</t>
  </si>
  <si>
    <t>Montáž vodoměru</t>
  </si>
  <si>
    <t>723163102R00</t>
  </si>
  <si>
    <t>Potrubí z OC. plyn.trubek3/4ˇ vč. zednické výpomoci a zahození</t>
  </si>
  <si>
    <t>734223112R00</t>
  </si>
  <si>
    <t>Rohový ventil DN 15</t>
  </si>
  <si>
    <t>734233215R00</t>
  </si>
  <si>
    <t>Kohout kulový vnitřní plyn</t>
  </si>
  <si>
    <t>230330075R00</t>
  </si>
  <si>
    <t>Chránička potrubí Fe, délka 0,5 m</t>
  </si>
  <si>
    <t>114568546</t>
  </si>
  <si>
    <t>Zednická výpomoc, sekání a zahození</t>
  </si>
  <si>
    <t>725110814R00</t>
  </si>
  <si>
    <t>Demontáž klozetů kombinovaných</t>
  </si>
  <si>
    <t>soubor</t>
  </si>
  <si>
    <t>725210821R00</t>
  </si>
  <si>
    <t>Demontáž umyvadel bez výtokových armatur</t>
  </si>
  <si>
    <t>725017161R00</t>
  </si>
  <si>
    <t>Umyvadlo na šrouby, 50 x 41 cm, bílé</t>
  </si>
  <si>
    <t>725240811R00</t>
  </si>
  <si>
    <t>Demontáž sprchových koutů bez výtokových armatur</t>
  </si>
  <si>
    <t>725310823R00</t>
  </si>
  <si>
    <t>Demontáž dřezů 1dílných v kuchyňské sestavě</t>
  </si>
  <si>
    <t>725590812R00</t>
  </si>
  <si>
    <t>Přesun vybour.hmot, zařizovací předměty H 12 m</t>
  </si>
  <si>
    <t>725610810R00</t>
  </si>
  <si>
    <t>Demontáž plynového sporáku</t>
  </si>
  <si>
    <t>725814125R00</t>
  </si>
  <si>
    <t>Ventil pračkový</t>
  </si>
  <si>
    <t>725819401R00</t>
  </si>
  <si>
    <t>Montáž ventilu rohového</t>
  </si>
  <si>
    <t>725823121RT1</t>
  </si>
  <si>
    <t>Baterie umyvadlová stoján. ruční, vč. otvír.odpadu standardní</t>
  </si>
  <si>
    <t>725845111RT1</t>
  </si>
  <si>
    <t>Baterie sprchová nástěnná ruční, s příslušenstvím standardní</t>
  </si>
  <si>
    <t>725849201R00</t>
  </si>
  <si>
    <t>Montáž baterií sprchových, pevná výška</t>
  </si>
  <si>
    <t>725850145R00</t>
  </si>
  <si>
    <t>Sifon kondenzační od pl. kotle</t>
  </si>
  <si>
    <t>725860186RT1</t>
  </si>
  <si>
    <t>Sifon pračkový nástěnný PP - bílý</t>
  </si>
  <si>
    <t>725860213R00</t>
  </si>
  <si>
    <t>Sifon umyvadlový</t>
  </si>
  <si>
    <t>725860227R00</t>
  </si>
  <si>
    <t>Sifon ke sprchové vaničce PP HL520, D 50 mm</t>
  </si>
  <si>
    <t>726212331R00</t>
  </si>
  <si>
    <t>Geberit kompletní sada</t>
  </si>
  <si>
    <t>Včetně dodávky a připevnění montážního prvku vč. napojení na kanalizační popř. vodovodní potrubí.</t>
  </si>
  <si>
    <t>998725102R00</t>
  </si>
  <si>
    <t>Přesun hmot pro zařizovací předměty, výšky do 12 m</t>
  </si>
  <si>
    <t>M-0001</t>
  </si>
  <si>
    <t>Sprchová vanička 800 x 800 vč. zástěny</t>
  </si>
  <si>
    <t>722235641R00</t>
  </si>
  <si>
    <t>Zpětná klapka DN 100</t>
  </si>
  <si>
    <t>728415115R00</t>
  </si>
  <si>
    <t>Mřížka větrací dveřní 500x50</t>
  </si>
  <si>
    <t>728614811R00</t>
  </si>
  <si>
    <t>Mtž ventilátoru axiál. nízkotl. strop. do d 800 mm</t>
  </si>
  <si>
    <t>278653542</t>
  </si>
  <si>
    <t>kruhové SPIRO potrubí D 100 mm, vč. tvarovek a montáže</t>
  </si>
  <si>
    <t>mm</t>
  </si>
  <si>
    <t>492357654</t>
  </si>
  <si>
    <t>Protokoly a revize</t>
  </si>
  <si>
    <t>671237894</t>
  </si>
  <si>
    <t>Tepelná izolace potrubí tl. 25 mm</t>
  </si>
  <si>
    <t>698462548</t>
  </si>
  <si>
    <t>zaregulování systému</t>
  </si>
  <si>
    <t>752698413</t>
  </si>
  <si>
    <t>Krycí síťka potrubí</t>
  </si>
  <si>
    <t>Vent01</t>
  </si>
  <si>
    <t>Stropní ventilátor s doběhem 50m3/h</t>
  </si>
  <si>
    <t>Vent02</t>
  </si>
  <si>
    <t>Stropní ventilátor s doběhem 230m3/h</t>
  </si>
  <si>
    <t>722181211RT5</t>
  </si>
  <si>
    <t>Izolace tepelná tl. 13mm</t>
  </si>
  <si>
    <t>722222183R00</t>
  </si>
  <si>
    <t>Vypouštěcí kohout DN 15</t>
  </si>
  <si>
    <t>734215132R00</t>
  </si>
  <si>
    <t>Ventil odvzdušňovací automat. DN 10</t>
  </si>
  <si>
    <t>734223121RT2</t>
  </si>
  <si>
    <t>Ventil termostatický, přímý s termostatickou hlavicí</t>
  </si>
  <si>
    <t>734264416R00</t>
  </si>
  <si>
    <t>Šroubení uzavírat.dvoutrub.rohové, DN 15</t>
  </si>
  <si>
    <t>734295333R00</t>
  </si>
  <si>
    <t>Kohout kulový DN20</t>
  </si>
  <si>
    <t>128745632</t>
  </si>
  <si>
    <t>demontáž stávajícího zařízení</t>
  </si>
  <si>
    <t>hod0</t>
  </si>
  <si>
    <t>197564236</t>
  </si>
  <si>
    <t>Adaptér děleného odkouření</t>
  </si>
  <si>
    <t>5548966321</t>
  </si>
  <si>
    <t>koleno 87° 80 mm revizní</t>
  </si>
  <si>
    <t>566789255</t>
  </si>
  <si>
    <t>668945237</t>
  </si>
  <si>
    <t>koleno 87° 110 mm patní</t>
  </si>
  <si>
    <t>678215478</t>
  </si>
  <si>
    <t>Napuštění, odvzdušnění a uvedení do provozu</t>
  </si>
  <si>
    <t>678942357</t>
  </si>
  <si>
    <t>Filtr DN20</t>
  </si>
  <si>
    <t>687954125</t>
  </si>
  <si>
    <t>Trubka DN80 - 2000 mm</t>
  </si>
  <si>
    <t>754698236</t>
  </si>
  <si>
    <t>Sada odkouření přes střechu vč. ukončovací hlavice</t>
  </si>
  <si>
    <t>954128546</t>
  </si>
  <si>
    <t>Trubka DN110 - 2000 mm</t>
  </si>
  <si>
    <t>958674235</t>
  </si>
  <si>
    <t>Topná a tlaková zkouška</t>
  </si>
  <si>
    <t>4841875617R</t>
  </si>
  <si>
    <t>Nástěnný plynový kondenzační kotel 24 kW</t>
  </si>
  <si>
    <t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t>
  </si>
  <si>
    <t>731200823R00</t>
  </si>
  <si>
    <t>Demontáž kotle ocel.,kapal./plyn, do 25 kW</t>
  </si>
  <si>
    <t>735131533R00</t>
  </si>
  <si>
    <t>Otopné těleso VK typ 22 v. 400 dl. 600</t>
  </si>
  <si>
    <t>735131573R00</t>
  </si>
  <si>
    <t>Otopné těleso VK typ 22 v. 600 dl. 600</t>
  </si>
  <si>
    <t>735131575R00</t>
  </si>
  <si>
    <t>Otopné těleso VK typ 22 v. 600 dl. 800</t>
  </si>
  <si>
    <t>735151811R00</t>
  </si>
  <si>
    <t>Demontáž otopných těles</t>
  </si>
  <si>
    <t>735171328R00</t>
  </si>
  <si>
    <t>Těleso trubkové 600/1220</t>
  </si>
  <si>
    <t>824786384</t>
  </si>
  <si>
    <t>Elektrická topná patrona o vákonu 300 kW</t>
  </si>
  <si>
    <t>19632891.BR</t>
  </si>
  <si>
    <t>Trubka měděná Cu 15x1mm, vč. montáže vč zednické výpomoci a zahození</t>
  </si>
  <si>
    <t>998762202R00</t>
  </si>
  <si>
    <t>Přesun hmot pro tesařské konstrukce, výšky do 12 m</t>
  </si>
  <si>
    <t>766641911R00</t>
  </si>
  <si>
    <t>Seřízení vchodových plastových  dveří bez výměny prvků</t>
  </si>
  <si>
    <t>766662112R00</t>
  </si>
  <si>
    <t>Montáž dveří do rám.zárubně 1kříd. š.do 80 cm</t>
  </si>
  <si>
    <t>766812840R00</t>
  </si>
  <si>
    <t>Demontáž kuchyňských linek do 2,1 m</t>
  </si>
  <si>
    <t>998766102R00</t>
  </si>
  <si>
    <t>Přesun hmot pro truhlářské konstr., výšky do 12 m</t>
  </si>
  <si>
    <t>767612911R00</t>
  </si>
  <si>
    <t>Oprava - seřízení plastového okna</t>
  </si>
  <si>
    <t>771479001R00</t>
  </si>
  <si>
    <t>Řezání dlaždic keramických pro soklíky</t>
  </si>
  <si>
    <t>771579791R00</t>
  </si>
  <si>
    <t>Příplatek za plochu podlah keram. do 5 m2 jednotl.</t>
  </si>
  <si>
    <t>771579793R00</t>
  </si>
  <si>
    <t>Příplatek za spárovací hmotu - plošně,keram.dlažba</t>
  </si>
  <si>
    <t>771575109RT2</t>
  </si>
  <si>
    <t>Montáž podlah keram.,hladké, tmel, 30x30 cm, Monoflex (lepidlo), ASO-Flexfuge (spár. hmota)</t>
  </si>
  <si>
    <t>RTS 18/ II</t>
  </si>
  <si>
    <t>59764_MAT</t>
  </si>
  <si>
    <t>Dlaždice keramická, dle PD</t>
  </si>
  <si>
    <t>998771102R00</t>
  </si>
  <si>
    <t>Přesun hmot pro podlahy z dlaždic, výšky do 12 m</t>
  </si>
  <si>
    <t>775511800R00</t>
  </si>
  <si>
    <t>Demontáž podlah vlysových lepených včetně lišt</t>
  </si>
  <si>
    <t>998775102R00</t>
  </si>
  <si>
    <t>Přesun hmot pro podlahy vlysové, výšky do 12 m</t>
  </si>
  <si>
    <t>776421100RU1</t>
  </si>
  <si>
    <t>Lepení podlahových soklíků z PVC a vinylu včetně dodávky soklíku PVC</t>
  </si>
  <si>
    <t>776511000RU4</t>
  </si>
  <si>
    <t>Lepení povlakových podlah z pásů pryžových včetně podlahoviny S-4 tl. 6,0 mm</t>
  </si>
  <si>
    <t>776511820RT3</t>
  </si>
  <si>
    <t>Odstranění PVC a koberců lepených s podložkou z ploch do 10 m2</t>
  </si>
  <si>
    <t>998776102R00</t>
  </si>
  <si>
    <t>Přesun hmot pro podlahy povlakové, výšky do 12 m</t>
  </si>
  <si>
    <t>781415016RT2</t>
  </si>
  <si>
    <t>Montáž obkladů stěn, porovin.,tmel, nad 20x25 cm Monoflex (lepidlo), ASO-Flexfuge (spár. hmota)</t>
  </si>
  <si>
    <t>781475118RV1</t>
  </si>
  <si>
    <t>Obklad vnitřní stěn keramický, do tmele, dle PD</t>
  </si>
  <si>
    <t>781497121RS1</t>
  </si>
  <si>
    <t>Lišta hliníková rohová k obkladům  profil RB, pro tloušťku obkladu 6 mm</t>
  </si>
  <si>
    <t>998781102R00</t>
  </si>
  <si>
    <t>Přesun hmot pro obklady keramické, výšky do 12 m</t>
  </si>
  <si>
    <t>784195112R00</t>
  </si>
  <si>
    <t>Malba omyvatelná, bílá, bez penetrace, 2 x</t>
  </si>
  <si>
    <t>973011141R00</t>
  </si>
  <si>
    <t>Vysekání kapes lehký beton  5 x 5 x 5 cm</t>
  </si>
  <si>
    <t>974029126R00</t>
  </si>
  <si>
    <t>Vysekání rýh ve zdi kamenné 3 x 25 cm</t>
  </si>
  <si>
    <t>Včetně pomocného lešení o výšce podlahy do 1900 mm a pro zatížení do 1,5 kPa  (150 kg/m2).</t>
  </si>
  <si>
    <t>974049121R00</t>
  </si>
  <si>
    <t>Vysekání rýh v betonových zdech 3x3 cm</t>
  </si>
  <si>
    <t>210010033R00</t>
  </si>
  <si>
    <t>Trubka ohebná kovová, volně/pod omítku, 23 mm</t>
  </si>
  <si>
    <t>210010301R00</t>
  </si>
  <si>
    <t>Krabice přístrojová KP, bez zapojení, kruhová</t>
  </si>
  <si>
    <t>210100001R00</t>
  </si>
  <si>
    <t>Ukončení vodičů v rozvaděči + zapojení do 2,5 mm2</t>
  </si>
  <si>
    <t>210100002R00</t>
  </si>
  <si>
    <t>Ukončení vodičů v rozvaděči + zapojení do 6 mm2</t>
  </si>
  <si>
    <t>210110003R00</t>
  </si>
  <si>
    <t>Spínač nástěnný seriový - řaz. 5, obyč.prostředí</t>
  </si>
  <si>
    <t>210110041R00</t>
  </si>
  <si>
    <t>Spínač zapuštěný jednopólový, řazení 1</t>
  </si>
  <si>
    <t>210110045R00</t>
  </si>
  <si>
    <t>Spínač zapuštěný střídavý, řazení 6</t>
  </si>
  <si>
    <t>210111012R00</t>
  </si>
  <si>
    <t>Zásuvka domovní zapuštěná - 2P+PE, průběž.zapojení</t>
  </si>
  <si>
    <t>210190001R00</t>
  </si>
  <si>
    <t>Montáž celoplechových rozvodnic do váhy 20 kg</t>
  </si>
  <si>
    <t>210190002R00</t>
  </si>
  <si>
    <t>Montáž celoplechových rozvodnic do váhy 50 kg</t>
  </si>
  <si>
    <t>210290741R00</t>
  </si>
  <si>
    <t>Montáž elmotoru do 1 kW s přenesením do 5 m</t>
  </si>
  <si>
    <t>210800004R00</t>
  </si>
  <si>
    <t>Vodič CYY 6 mm2 uložený pod omítkou</t>
  </si>
  <si>
    <t>210800101R00</t>
  </si>
  <si>
    <t>Kabel CYKY 750 V 2x1,5 mm2 uložený pod omítkou</t>
  </si>
  <si>
    <t>210800105R00</t>
  </si>
  <si>
    <t>Kabel CYKY 750 V 3Cx1,5 mm2 uložený pod omítkou</t>
  </si>
  <si>
    <t>210800106R00</t>
  </si>
  <si>
    <t>Kabel CYKY 750 V 3Cx2,5 mm2 uložený pod omítkou</t>
  </si>
  <si>
    <t>220300923R00</t>
  </si>
  <si>
    <t>Svorkovnice do krabic 3 pólová</t>
  </si>
  <si>
    <t>220300924R00</t>
  </si>
  <si>
    <t>Svorkovnice do krabic 4 pólová</t>
  </si>
  <si>
    <t>222323231R00</t>
  </si>
  <si>
    <t>Zvonkové tlačítko, na úchyt.body</t>
  </si>
  <si>
    <t>320410005R00</t>
  </si>
  <si>
    <t>Kontr rozv nn-1 pole do  200 kg</t>
  </si>
  <si>
    <t>320410016R00</t>
  </si>
  <si>
    <t>Mer odporu nul smyc 1faz ved 220v</t>
  </si>
  <si>
    <t>210800105R01</t>
  </si>
  <si>
    <t>Kabel CYKY 750 V 3Ax1,5 mm2 uložený pod omítkou</t>
  </si>
  <si>
    <t>00N35</t>
  </si>
  <si>
    <t>Kabel SAT501B 75 ohm, koaxiální</t>
  </si>
  <si>
    <t>111458752</t>
  </si>
  <si>
    <t>Napojení na stávající rozvody a práce v hkavním rozvaděči</t>
  </si>
  <si>
    <t>h</t>
  </si>
  <si>
    <t>111458755</t>
  </si>
  <si>
    <t>Montáž slaboproudých rozvodů</t>
  </si>
  <si>
    <t>hh</t>
  </si>
  <si>
    <t>157896452</t>
  </si>
  <si>
    <t>Přípojnice DEHN 472139 ekvipotencionální</t>
  </si>
  <si>
    <t>216111221</t>
  </si>
  <si>
    <t>Montáž zásuvky TV</t>
  </si>
  <si>
    <t>216800011</t>
  </si>
  <si>
    <t>Kabel CB 50F koaxiální</t>
  </si>
  <si>
    <t>225456985</t>
  </si>
  <si>
    <t>Demontáž stávajících rozvodů</t>
  </si>
  <si>
    <t>320410003</t>
  </si>
  <si>
    <t>Celk.prohl.el.zar.a vyhot.rev.zpr.do 500.tis.mont.</t>
  </si>
  <si>
    <t>354852215</t>
  </si>
  <si>
    <t>Kontrola a identifikace stávajících rozvodů</t>
  </si>
  <si>
    <t>357895412</t>
  </si>
  <si>
    <t>telefon domácí, kompatibilní se stávajícím systémem</t>
  </si>
  <si>
    <t>6654785211</t>
  </si>
  <si>
    <t>Rozvaděč bytové jednotky, vč sestavení a vystavební atestu, dle schématu v PD</t>
  </si>
  <si>
    <t>789542365</t>
  </si>
  <si>
    <t>Zásuvka televizní TV/R, koncová</t>
  </si>
  <si>
    <t>ks</t>
  </si>
  <si>
    <t>998745625</t>
  </si>
  <si>
    <t>Svítidlo jednookruhové, základní vč. žárovek</t>
  </si>
  <si>
    <t>34109511R</t>
  </si>
  <si>
    <t>Kabel CYKY 2A x 1,5 mm2</t>
  </si>
  <si>
    <t>34109517R</t>
  </si>
  <si>
    <t>Kabel CYKY 3C x 2,5 mm2</t>
  </si>
  <si>
    <t>34111030R</t>
  </si>
  <si>
    <t>Kabel CYKY 3J x 1,5 mm2</t>
  </si>
  <si>
    <t>34111033R</t>
  </si>
  <si>
    <t>Kabel CYKY 3A x 1,5 mm2</t>
  </si>
  <si>
    <t>34141303R</t>
  </si>
  <si>
    <t>Vodič silový pevné uložení CYY 6,0 mm2</t>
  </si>
  <si>
    <t>34535400R</t>
  </si>
  <si>
    <t>Spínač č.1, bílý</t>
  </si>
  <si>
    <t>34535446R</t>
  </si>
  <si>
    <t>Spínač č.6, bílý</t>
  </si>
  <si>
    <t>34535505R</t>
  </si>
  <si>
    <t>Seriový přepínač č.5 řazení 6/So</t>
  </si>
  <si>
    <t>34551365R</t>
  </si>
  <si>
    <t>Zásuvka dvojitá, bílá</t>
  </si>
  <si>
    <t>34551610R</t>
  </si>
  <si>
    <t>Zásuvka jednoduchá, bílá</t>
  </si>
  <si>
    <t>34561401R</t>
  </si>
  <si>
    <t>Svorka WAGO 273-101 5x0,5-1,5mm</t>
  </si>
  <si>
    <t>34561409R</t>
  </si>
  <si>
    <t>Svorka WAGO 273-100 3x0,751,5</t>
  </si>
  <si>
    <t>34571022R</t>
  </si>
  <si>
    <t>Trubka elektroinst. ohebná kovová Kopex 3323, R=23</t>
  </si>
  <si>
    <t>34571518R</t>
  </si>
  <si>
    <t>Krabice univerzální z PH  KU 68/1</t>
  </si>
  <si>
    <t>449861115R</t>
  </si>
  <si>
    <t>Detektor kouře autonomní</t>
  </si>
  <si>
    <t>979087112R00</t>
  </si>
  <si>
    <t>Nakládání suti na dopravní prostředky</t>
  </si>
  <si>
    <t>979081111RT3</t>
  </si>
  <si>
    <t>Odvoz suti a vybour. hmot na skládku do 1 km kontejnerem 7 t</t>
  </si>
  <si>
    <t>Včetně naložení na dopravní prostředek a složení na skládku, bez poplatku za skládku.</t>
  </si>
  <si>
    <t>979081121RT3</t>
  </si>
  <si>
    <t>Příplatek k odvozu za každý další 1 km kontejnerem 7 t</t>
  </si>
  <si>
    <t>979082111R00</t>
  </si>
  <si>
    <t>Vnitrostaveništní doprava suti do 10 m</t>
  </si>
  <si>
    <t>979990001R00</t>
  </si>
  <si>
    <t>Poplatek za skládku stavební suti</t>
  </si>
  <si>
    <t>979087018R00</t>
  </si>
  <si>
    <t>Odvoz na skládku, příplatek za dalších 5 km</t>
  </si>
  <si>
    <t>979093111R00</t>
  </si>
  <si>
    <t>Uložení suti na skládku bez zhutnění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</si>
  <si>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</si>
  <si>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</si>
  <si>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</si>
  <si>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</si>
  <si>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</si>
  <si>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004111020R</t>
  </si>
  <si>
    <t>Vypracování projektové dokumentace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</si>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</sst>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87" t="s">
        <v>41</v>
      </c>
      <c r="B2" s="187"/>
      <c r="C2" s="187"/>
      <c r="D2" s="187"/>
      <c r="E2" s="187"/>
      <c r="F2" s="187"/>
      <c r="G2" s="187"/>
    </row>
  </sheetData>
  <sheetProtection password="CED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3"/>
      <c r="B2" s="78" t="s">
        <v>24</v>
      </c>
      <c r="C2" s="79"/>
      <c r="D2" s="80" t="s">
        <v>47</v>
      </c>
      <c r="E2" s="206" t="s">
        <v>48</v>
      </c>
      <c r="F2" s="207"/>
      <c r="G2" s="207"/>
      <c r="H2" s="207"/>
      <c r="I2" s="207"/>
      <c r="J2" s="208"/>
      <c r="O2" s="2"/>
    </row>
    <row r="3" spans="1:15" ht="27" customHeight="1" x14ac:dyDescent="0.2">
      <c r="A3" s="3"/>
      <c r="B3" s="81" t="s">
        <v>45</v>
      </c>
      <c r="C3" s="79"/>
      <c r="D3" s="82" t="s">
        <v>43</v>
      </c>
      <c r="E3" s="209" t="s">
        <v>44</v>
      </c>
      <c r="F3" s="210"/>
      <c r="G3" s="210"/>
      <c r="H3" s="210"/>
      <c r="I3" s="210"/>
      <c r="J3" s="211"/>
    </row>
    <row r="4" spans="1:15" ht="23.25" customHeight="1" x14ac:dyDescent="0.2">
      <c r="A4" s="77">
        <v>1963</v>
      </c>
      <c r="B4" s="83" t="s">
        <v>46</v>
      </c>
      <c r="C4" s="84"/>
      <c r="D4" s="85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13"/>
      <c r="E11" s="213"/>
      <c r="F11" s="213"/>
      <c r="G11" s="213"/>
      <c r="H11" s="26" t="s">
        <v>42</v>
      </c>
      <c r="I11" s="87"/>
      <c r="J11" s="10"/>
    </row>
    <row r="12" spans="1:15" ht="15.75" customHeight="1" x14ac:dyDescent="0.2">
      <c r="A12" s="3"/>
      <c r="B12" s="39"/>
      <c r="C12" s="24"/>
      <c r="D12" s="218"/>
      <c r="E12" s="218"/>
      <c r="F12" s="218"/>
      <c r="G12" s="218"/>
      <c r="H12" s="26" t="s">
        <v>36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22"/>
      <c r="F13" s="223"/>
      <c r="G13" s="2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12"/>
      <c r="F15" s="212"/>
      <c r="G15" s="214"/>
      <c r="H15" s="214"/>
      <c r="I15" s="214" t="s">
        <v>31</v>
      </c>
      <c r="J15" s="215"/>
    </row>
    <row r="16" spans="1:15" ht="23.25" customHeight="1" x14ac:dyDescent="0.2">
      <c r="A16" s="139" t="s">
        <v>26</v>
      </c>
      <c r="B16" s="55" t="s">
        <v>26</v>
      </c>
      <c r="C16" s="56"/>
      <c r="D16" s="57"/>
      <c r="E16" s="203"/>
      <c r="F16" s="204"/>
      <c r="G16" s="203"/>
      <c r="H16" s="204"/>
      <c r="I16" s="203">
        <f>SUMIF(F49:F76,A16,I49:I76)+SUMIF(F49:F76,"PSU",I49:I76)</f>
        <v>0</v>
      </c>
      <c r="J16" s="205"/>
    </row>
    <row r="17" spans="1:10" ht="23.25" customHeight="1" x14ac:dyDescent="0.2">
      <c r="A17" s="139" t="s">
        <v>27</v>
      </c>
      <c r="B17" s="55" t="s">
        <v>27</v>
      </c>
      <c r="C17" s="56"/>
      <c r="D17" s="57"/>
      <c r="E17" s="203"/>
      <c r="F17" s="204"/>
      <c r="G17" s="203"/>
      <c r="H17" s="204"/>
      <c r="I17" s="203">
        <f>SUMIF(F49:F76,A17,I49:I76)</f>
        <v>0</v>
      </c>
      <c r="J17" s="205"/>
    </row>
    <row r="18" spans="1:10" ht="23.25" customHeight="1" x14ac:dyDescent="0.2">
      <c r="A18" s="139" t="s">
        <v>28</v>
      </c>
      <c r="B18" s="55" t="s">
        <v>28</v>
      </c>
      <c r="C18" s="56"/>
      <c r="D18" s="57"/>
      <c r="E18" s="203"/>
      <c r="F18" s="204"/>
      <c r="G18" s="203"/>
      <c r="H18" s="204"/>
      <c r="I18" s="203">
        <f>SUMIF(F49:F76,A18,I49:I76)</f>
        <v>0</v>
      </c>
      <c r="J18" s="205"/>
    </row>
    <row r="19" spans="1:10" ht="23.25" customHeight="1" x14ac:dyDescent="0.2">
      <c r="A19" s="139" t="s">
        <v>110</v>
      </c>
      <c r="B19" s="55" t="s">
        <v>29</v>
      </c>
      <c r="C19" s="56"/>
      <c r="D19" s="57"/>
      <c r="E19" s="203"/>
      <c r="F19" s="204"/>
      <c r="G19" s="203"/>
      <c r="H19" s="204"/>
      <c r="I19" s="203">
        <f>SUMIF(F49:F76,A19,I49:I76)</f>
        <v>0</v>
      </c>
      <c r="J19" s="205"/>
    </row>
    <row r="20" spans="1:10" ht="23.25" customHeight="1" x14ac:dyDescent="0.2">
      <c r="A20" s="139" t="s">
        <v>109</v>
      </c>
      <c r="B20" s="55" t="s">
        <v>30</v>
      </c>
      <c r="C20" s="56"/>
      <c r="D20" s="57"/>
      <c r="E20" s="203"/>
      <c r="F20" s="204"/>
      <c r="G20" s="203"/>
      <c r="H20" s="204"/>
      <c r="I20" s="203">
        <f>SUMIF(F49:F76,A20,I49:I76)</f>
        <v>0</v>
      </c>
      <c r="J20" s="205"/>
    </row>
    <row r="21" spans="1:10" ht="23.25" customHeight="1" x14ac:dyDescent="0.2">
      <c r="A21" s="3"/>
      <c r="B21" s="72" t="s">
        <v>31</v>
      </c>
      <c r="C21" s="73"/>
      <c r="D21" s="74"/>
      <c r="E21" s="216"/>
      <c r="F21" s="217"/>
      <c r="G21" s="216"/>
      <c r="H21" s="217"/>
      <c r="I21" s="216">
        <f>SUM(I16:J20)</f>
        <v>0</v>
      </c>
      <c r="J21" s="229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27">
        <f>ZakladDPHSniVypocet</f>
        <v>0</v>
      </c>
      <c r="H23" s="228"/>
      <c r="I23" s="228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25">
        <f>IF(A24&gt;50, ROUNDUP(A23, 0), ROUNDDOWN(A23, 0))</f>
        <v>0</v>
      </c>
      <c r="H24" s="226"/>
      <c r="I24" s="226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27">
        <f>ZakladDPHZaklVypocet</f>
        <v>0</v>
      </c>
      <c r="H25" s="228"/>
      <c r="I25" s="228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00">
        <f>IF(A26&gt;50, ROUNDUP(A25, 0), ROUNDDOWN(A25, 0))</f>
        <v>0</v>
      </c>
      <c r="H26" s="201"/>
      <c r="I26" s="201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02">
        <f>CenaCelkem-(ZakladDPHSni+DPHSni+ZakladDPHZakl+DPHZakl)</f>
        <v>0</v>
      </c>
      <c r="H27" s="202"/>
      <c r="I27" s="202"/>
      <c r="J27" s="61" t="str">
        <f t="shared" si="0"/>
        <v>CZK</v>
      </c>
    </row>
    <row r="28" spans="1:10" ht="27.75" hidden="1" customHeight="1" thickBot="1" x14ac:dyDescent="0.25">
      <c r="A28" s="3"/>
      <c r="B28" s="116" t="s">
        <v>25</v>
      </c>
      <c r="C28" s="117"/>
      <c r="D28" s="117"/>
      <c r="E28" s="118"/>
      <c r="F28" s="119"/>
      <c r="G28" s="231">
        <f>ZakladDPHSniVypocet+ZakladDPHZaklVypocet</f>
        <v>0</v>
      </c>
      <c r="H28" s="231"/>
      <c r="I28" s="231"/>
      <c r="J28" s="12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6" t="s">
        <v>37</v>
      </c>
      <c r="C29" s="121"/>
      <c r="D29" s="121"/>
      <c r="E29" s="121"/>
      <c r="F29" s="121"/>
      <c r="G29" s="230">
        <f>IF(A29&gt;50, ROUNDUP(A27, 0), ROUNDDOWN(A27, 0))</f>
        <v>0</v>
      </c>
      <c r="H29" s="230"/>
      <c r="I29" s="230"/>
      <c r="J29" s="122" t="s">
        <v>51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43872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2"/>
      <c r="E34" s="233"/>
      <c r="F34" s="29"/>
      <c r="G34" s="232"/>
      <c r="H34" s="233"/>
      <c r="I34" s="233"/>
      <c r="J34" s="36"/>
    </row>
    <row r="35" spans="1:10" ht="12.75" customHeight="1" x14ac:dyDescent="0.2">
      <c r="A35" s="3"/>
      <c r="B35" s="3"/>
      <c r="C35" s="4"/>
      <c r="D35" s="224" t="s">
        <v>2</v>
      </c>
      <c r="E35" s="224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49</v>
      </c>
      <c r="C39" s="190"/>
      <c r="D39" s="191"/>
      <c r="E39" s="191"/>
      <c r="F39" s="103">
        <f>'001 001 Pol'!AE243</f>
        <v>0</v>
      </c>
      <c r="G39" s="104">
        <f>'001 001 Pol'!AF243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43</v>
      </c>
      <c r="C40" s="192" t="s">
        <v>44</v>
      </c>
      <c r="D40" s="193"/>
      <c r="E40" s="193"/>
      <c r="F40" s="108">
        <f>'001 001 Pol'!AE243</f>
        <v>0</v>
      </c>
      <c r="G40" s="109">
        <f>'001 001 Pol'!AF243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190" t="s">
        <v>44</v>
      </c>
      <c r="D41" s="191"/>
      <c r="E41" s="191"/>
      <c r="F41" s="112">
        <f>'001 001 Pol'!AE243</f>
        <v>0</v>
      </c>
      <c r="G41" s="105">
        <f>'001 001 Pol'!AF243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194" t="s">
        <v>50</v>
      </c>
      <c r="C42" s="195"/>
      <c r="D42" s="195"/>
      <c r="E42" s="196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3" t="s">
        <v>52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53</v>
      </c>
      <c r="G48" s="129"/>
      <c r="H48" s="129"/>
      <c r="I48" s="129" t="s">
        <v>31</v>
      </c>
      <c r="J48" s="129" t="s">
        <v>0</v>
      </c>
    </row>
    <row r="49" spans="1:10" ht="25.5" customHeight="1" x14ac:dyDescent="0.2">
      <c r="A49" s="125"/>
      <c r="B49" s="130" t="s">
        <v>54</v>
      </c>
      <c r="C49" s="188" t="s">
        <v>55</v>
      </c>
      <c r="D49" s="189"/>
      <c r="E49" s="189"/>
      <c r="F49" s="135" t="s">
        <v>26</v>
      </c>
      <c r="G49" s="136"/>
      <c r="H49" s="136"/>
      <c r="I49" s="136">
        <f>'001 001 Pol'!G8</f>
        <v>0</v>
      </c>
      <c r="J49" s="133" t="str">
        <f>IF(I77=0,"",I49/I77*100)</f>
        <v/>
      </c>
    </row>
    <row r="50" spans="1:10" ht="25.5" customHeight="1" x14ac:dyDescent="0.2">
      <c r="A50" s="125"/>
      <c r="B50" s="130" t="s">
        <v>56</v>
      </c>
      <c r="C50" s="188" t="s">
        <v>57</v>
      </c>
      <c r="D50" s="189"/>
      <c r="E50" s="189"/>
      <c r="F50" s="135" t="s">
        <v>26</v>
      </c>
      <c r="G50" s="136"/>
      <c r="H50" s="136"/>
      <c r="I50" s="136">
        <f>'001 001 Pol'!G39</f>
        <v>0</v>
      </c>
      <c r="J50" s="133" t="str">
        <f>IF(I77=0,"",I50/I77*100)</f>
        <v/>
      </c>
    </row>
    <row r="51" spans="1:10" ht="25.5" customHeight="1" x14ac:dyDescent="0.2">
      <c r="A51" s="125"/>
      <c r="B51" s="130" t="s">
        <v>58</v>
      </c>
      <c r="C51" s="188" t="s">
        <v>59</v>
      </c>
      <c r="D51" s="189"/>
      <c r="E51" s="189"/>
      <c r="F51" s="135" t="s">
        <v>26</v>
      </c>
      <c r="G51" s="136"/>
      <c r="H51" s="136"/>
      <c r="I51" s="136">
        <f>'001 001 Pol'!G13</f>
        <v>0</v>
      </c>
      <c r="J51" s="133" t="str">
        <f>IF(I77=0,"",I51/I77*100)</f>
        <v/>
      </c>
    </row>
    <row r="52" spans="1:10" ht="25.5" customHeight="1" x14ac:dyDescent="0.2">
      <c r="A52" s="125"/>
      <c r="B52" s="130" t="s">
        <v>60</v>
      </c>
      <c r="C52" s="188" t="s">
        <v>61</v>
      </c>
      <c r="D52" s="189"/>
      <c r="E52" s="189"/>
      <c r="F52" s="135" t="s">
        <v>26</v>
      </c>
      <c r="G52" s="136"/>
      <c r="H52" s="136"/>
      <c r="I52" s="136">
        <f>'001 001 Pol'!G15</f>
        <v>0</v>
      </c>
      <c r="J52" s="133" t="str">
        <f>IF(I77=0,"",I52/I77*100)</f>
        <v/>
      </c>
    </row>
    <row r="53" spans="1:10" ht="25.5" customHeight="1" x14ac:dyDescent="0.2">
      <c r="A53" s="125"/>
      <c r="B53" s="130" t="s">
        <v>62</v>
      </c>
      <c r="C53" s="188" t="s">
        <v>63</v>
      </c>
      <c r="D53" s="189"/>
      <c r="E53" s="189"/>
      <c r="F53" s="135" t="s">
        <v>26</v>
      </c>
      <c r="G53" s="136"/>
      <c r="H53" s="136"/>
      <c r="I53" s="136">
        <f>'001 001 Pol'!G19</f>
        <v>0</v>
      </c>
      <c r="J53" s="133" t="str">
        <f>IF(I77=0,"",I53/I77*100)</f>
        <v/>
      </c>
    </row>
    <row r="54" spans="1:10" ht="25.5" customHeight="1" x14ac:dyDescent="0.2">
      <c r="A54" s="125"/>
      <c r="B54" s="130" t="s">
        <v>64</v>
      </c>
      <c r="C54" s="188" t="s">
        <v>65</v>
      </c>
      <c r="D54" s="189"/>
      <c r="E54" s="189"/>
      <c r="F54" s="135" t="s">
        <v>26</v>
      </c>
      <c r="G54" s="136"/>
      <c r="H54" s="136"/>
      <c r="I54" s="136">
        <f>'001 001 Pol'!G23</f>
        <v>0</v>
      </c>
      <c r="J54" s="133" t="str">
        <f>IF(I77=0,"",I54/I77*100)</f>
        <v/>
      </c>
    </row>
    <row r="55" spans="1:10" ht="25.5" customHeight="1" x14ac:dyDescent="0.2">
      <c r="A55" s="125"/>
      <c r="B55" s="130" t="s">
        <v>66</v>
      </c>
      <c r="C55" s="188" t="s">
        <v>67</v>
      </c>
      <c r="D55" s="189"/>
      <c r="E55" s="189"/>
      <c r="F55" s="135" t="s">
        <v>26</v>
      </c>
      <c r="G55" s="136"/>
      <c r="H55" s="136"/>
      <c r="I55" s="136">
        <f>'001 001 Pol'!G29</f>
        <v>0</v>
      </c>
      <c r="J55" s="133" t="str">
        <f>IF(I77=0,"",I55/I77*100)</f>
        <v/>
      </c>
    </row>
    <row r="56" spans="1:10" ht="25.5" customHeight="1" x14ac:dyDescent="0.2">
      <c r="A56" s="125"/>
      <c r="B56" s="130" t="s">
        <v>68</v>
      </c>
      <c r="C56" s="188" t="s">
        <v>69</v>
      </c>
      <c r="D56" s="189"/>
      <c r="E56" s="189"/>
      <c r="F56" s="135" t="s">
        <v>27</v>
      </c>
      <c r="G56" s="136"/>
      <c r="H56" s="136"/>
      <c r="I56" s="136">
        <f>'001 001 Pol'!G41</f>
        <v>0</v>
      </c>
      <c r="J56" s="133" t="str">
        <f>IF(I77=0,"",I56/I77*100)</f>
        <v/>
      </c>
    </row>
    <row r="57" spans="1:10" ht="25.5" customHeight="1" x14ac:dyDescent="0.2">
      <c r="A57" s="125"/>
      <c r="B57" s="130" t="s">
        <v>70</v>
      </c>
      <c r="C57" s="188" t="s">
        <v>71</v>
      </c>
      <c r="D57" s="189"/>
      <c r="E57" s="189"/>
      <c r="F57" s="135" t="s">
        <v>27</v>
      </c>
      <c r="G57" s="136"/>
      <c r="H57" s="136"/>
      <c r="I57" s="136">
        <f>'001 001 Pol'!G45</f>
        <v>0</v>
      </c>
      <c r="J57" s="133" t="str">
        <f>IF(I77=0,"",I57/I77*100)</f>
        <v/>
      </c>
    </row>
    <row r="58" spans="1:10" ht="25.5" customHeight="1" x14ac:dyDescent="0.2">
      <c r="A58" s="125"/>
      <c r="B58" s="130" t="s">
        <v>72</v>
      </c>
      <c r="C58" s="188" t="s">
        <v>73</v>
      </c>
      <c r="D58" s="189"/>
      <c r="E58" s="189"/>
      <c r="F58" s="135" t="s">
        <v>27</v>
      </c>
      <c r="G58" s="136"/>
      <c r="H58" s="136"/>
      <c r="I58" s="136">
        <f>'001 001 Pol'!G47</f>
        <v>0</v>
      </c>
      <c r="J58" s="133" t="str">
        <f>IF(I77=0,"",I58/I77*100)</f>
        <v/>
      </c>
    </row>
    <row r="59" spans="1:10" ht="25.5" customHeight="1" x14ac:dyDescent="0.2">
      <c r="A59" s="125"/>
      <c r="B59" s="130" t="s">
        <v>74</v>
      </c>
      <c r="C59" s="188" t="s">
        <v>75</v>
      </c>
      <c r="D59" s="189"/>
      <c r="E59" s="189"/>
      <c r="F59" s="135" t="s">
        <v>27</v>
      </c>
      <c r="G59" s="136"/>
      <c r="H59" s="136"/>
      <c r="I59" s="136">
        <f>'001 001 Pol'!G56</f>
        <v>0</v>
      </c>
      <c r="J59" s="133" t="str">
        <f>IF(I77=0,"",I59/I77*100)</f>
        <v/>
      </c>
    </row>
    <row r="60" spans="1:10" ht="25.5" customHeight="1" x14ac:dyDescent="0.2">
      <c r="A60" s="125"/>
      <c r="B60" s="130" t="s">
        <v>76</v>
      </c>
      <c r="C60" s="188" t="s">
        <v>77</v>
      </c>
      <c r="D60" s="189"/>
      <c r="E60" s="189"/>
      <c r="F60" s="135" t="s">
        <v>27</v>
      </c>
      <c r="G60" s="136"/>
      <c r="H60" s="136"/>
      <c r="I60" s="136">
        <f>'001 001 Pol'!G71</f>
        <v>0</v>
      </c>
      <c r="J60" s="133" t="str">
        <f>IF(I77=0,"",I60/I77*100)</f>
        <v/>
      </c>
    </row>
    <row r="61" spans="1:10" ht="25.5" customHeight="1" x14ac:dyDescent="0.2">
      <c r="A61" s="125"/>
      <c r="B61" s="130" t="s">
        <v>78</v>
      </c>
      <c r="C61" s="188" t="s">
        <v>79</v>
      </c>
      <c r="D61" s="189"/>
      <c r="E61" s="189"/>
      <c r="F61" s="135" t="s">
        <v>27</v>
      </c>
      <c r="G61" s="136"/>
      <c r="H61" s="136"/>
      <c r="I61" s="136">
        <f>'001 001 Pol'!G78</f>
        <v>0</v>
      </c>
      <c r="J61" s="133" t="str">
        <f>IF(I77=0,"",I61/I77*100)</f>
        <v/>
      </c>
    </row>
    <row r="62" spans="1:10" ht="25.5" customHeight="1" x14ac:dyDescent="0.2">
      <c r="A62" s="125"/>
      <c r="B62" s="130" t="s">
        <v>80</v>
      </c>
      <c r="C62" s="188" t="s">
        <v>81</v>
      </c>
      <c r="D62" s="189"/>
      <c r="E62" s="189"/>
      <c r="F62" s="135" t="s">
        <v>27</v>
      </c>
      <c r="G62" s="136"/>
      <c r="H62" s="136"/>
      <c r="I62" s="136">
        <f>'001 001 Pol'!G99</f>
        <v>0</v>
      </c>
      <c r="J62" s="133" t="str">
        <f>IF(I77=0,"",I62/I77*100)</f>
        <v/>
      </c>
    </row>
    <row r="63" spans="1:10" ht="25.5" customHeight="1" x14ac:dyDescent="0.2">
      <c r="A63" s="125"/>
      <c r="B63" s="130" t="s">
        <v>82</v>
      </c>
      <c r="C63" s="188" t="s">
        <v>83</v>
      </c>
      <c r="D63" s="189"/>
      <c r="E63" s="189"/>
      <c r="F63" s="135" t="s">
        <v>27</v>
      </c>
      <c r="G63" s="136"/>
      <c r="H63" s="136"/>
      <c r="I63" s="136">
        <f>'001 001 Pol'!G110</f>
        <v>0</v>
      </c>
      <c r="J63" s="133" t="str">
        <f>IF(I77=0,"",I63/I77*100)</f>
        <v/>
      </c>
    </row>
    <row r="64" spans="1:10" ht="25.5" customHeight="1" x14ac:dyDescent="0.2">
      <c r="A64" s="125"/>
      <c r="B64" s="130" t="s">
        <v>84</v>
      </c>
      <c r="C64" s="188" t="s">
        <v>85</v>
      </c>
      <c r="D64" s="189"/>
      <c r="E64" s="189"/>
      <c r="F64" s="135" t="s">
        <v>27</v>
      </c>
      <c r="G64" s="136"/>
      <c r="H64" s="136"/>
      <c r="I64" s="136">
        <f>'001 001 Pol'!G131</f>
        <v>0</v>
      </c>
      <c r="J64" s="133" t="str">
        <f>IF(I77=0,"",I64/I77*100)</f>
        <v/>
      </c>
    </row>
    <row r="65" spans="1:10" ht="25.5" customHeight="1" x14ac:dyDescent="0.2">
      <c r="A65" s="125"/>
      <c r="B65" s="130" t="s">
        <v>86</v>
      </c>
      <c r="C65" s="188" t="s">
        <v>87</v>
      </c>
      <c r="D65" s="189"/>
      <c r="E65" s="189"/>
      <c r="F65" s="135" t="s">
        <v>27</v>
      </c>
      <c r="G65" s="136"/>
      <c r="H65" s="136"/>
      <c r="I65" s="136">
        <f>'001 001 Pol'!G133+'001 001 Pol'!G236</f>
        <v>0</v>
      </c>
      <c r="J65" s="133" t="str">
        <f>IF(I77=0,"",I65/I77*100)</f>
        <v/>
      </c>
    </row>
    <row r="66" spans="1:10" ht="25.5" customHeight="1" x14ac:dyDescent="0.2">
      <c r="A66" s="125"/>
      <c r="B66" s="130" t="s">
        <v>88</v>
      </c>
      <c r="C66" s="188" t="s">
        <v>89</v>
      </c>
      <c r="D66" s="189"/>
      <c r="E66" s="189"/>
      <c r="F66" s="135" t="s">
        <v>27</v>
      </c>
      <c r="G66" s="136"/>
      <c r="H66" s="136"/>
      <c r="I66" s="136">
        <f>'001 001 Pol'!G141</f>
        <v>0</v>
      </c>
      <c r="J66" s="133" t="str">
        <f>IF(I77=0,"",I66/I77*100)</f>
        <v/>
      </c>
    </row>
    <row r="67" spans="1:10" ht="25.5" customHeight="1" x14ac:dyDescent="0.2">
      <c r="A67" s="125"/>
      <c r="B67" s="130" t="s">
        <v>90</v>
      </c>
      <c r="C67" s="188" t="s">
        <v>91</v>
      </c>
      <c r="D67" s="189"/>
      <c r="E67" s="189"/>
      <c r="F67" s="135" t="s">
        <v>27</v>
      </c>
      <c r="G67" s="136"/>
      <c r="H67" s="136"/>
      <c r="I67" s="136">
        <f>'001 001 Pol'!G143</f>
        <v>0</v>
      </c>
      <c r="J67" s="133" t="str">
        <f>IF(I77=0,"",I67/I77*100)</f>
        <v/>
      </c>
    </row>
    <row r="68" spans="1:10" ht="25.5" customHeight="1" x14ac:dyDescent="0.2">
      <c r="A68" s="125"/>
      <c r="B68" s="130" t="s">
        <v>92</v>
      </c>
      <c r="C68" s="188" t="s">
        <v>93</v>
      </c>
      <c r="D68" s="189"/>
      <c r="E68" s="189"/>
      <c r="F68" s="135" t="s">
        <v>27</v>
      </c>
      <c r="G68" s="136"/>
      <c r="H68" s="136"/>
      <c r="I68" s="136">
        <f>'001 001 Pol'!G148</f>
        <v>0</v>
      </c>
      <c r="J68" s="133" t="str">
        <f>IF(I77=0,"",I68/I77*100)</f>
        <v/>
      </c>
    </row>
    <row r="69" spans="1:10" ht="25.5" customHeight="1" x14ac:dyDescent="0.2">
      <c r="A69" s="125"/>
      <c r="B69" s="130" t="s">
        <v>94</v>
      </c>
      <c r="C69" s="188" t="s">
        <v>95</v>
      </c>
      <c r="D69" s="189"/>
      <c r="E69" s="189"/>
      <c r="F69" s="135" t="s">
        <v>27</v>
      </c>
      <c r="G69" s="136"/>
      <c r="H69" s="136"/>
      <c r="I69" s="136">
        <f>'001 001 Pol'!G150</f>
        <v>0</v>
      </c>
      <c r="J69" s="133" t="str">
        <f>IF(I77=0,"",I69/I77*100)</f>
        <v/>
      </c>
    </row>
    <row r="70" spans="1:10" ht="25.5" customHeight="1" x14ac:dyDescent="0.2">
      <c r="A70" s="125"/>
      <c r="B70" s="130" t="s">
        <v>96</v>
      </c>
      <c r="C70" s="188" t="s">
        <v>97</v>
      </c>
      <c r="D70" s="189"/>
      <c r="E70" s="189"/>
      <c r="F70" s="135" t="s">
        <v>27</v>
      </c>
      <c r="G70" s="136"/>
      <c r="H70" s="136"/>
      <c r="I70" s="136">
        <f>'001 001 Pol'!G157</f>
        <v>0</v>
      </c>
      <c r="J70" s="133" t="str">
        <f>IF(I77=0,"",I70/I77*100)</f>
        <v/>
      </c>
    </row>
    <row r="71" spans="1:10" ht="25.5" customHeight="1" x14ac:dyDescent="0.2">
      <c r="A71" s="125"/>
      <c r="B71" s="130" t="s">
        <v>98</v>
      </c>
      <c r="C71" s="188" t="s">
        <v>99</v>
      </c>
      <c r="D71" s="189"/>
      <c r="E71" s="189"/>
      <c r="F71" s="135" t="s">
        <v>27</v>
      </c>
      <c r="G71" s="136"/>
      <c r="H71" s="136"/>
      <c r="I71" s="136">
        <f>'001 001 Pol'!G160</f>
        <v>0</v>
      </c>
      <c r="J71" s="133" t="str">
        <f>IF(I77=0,"",I71/I77*100)</f>
        <v/>
      </c>
    </row>
    <row r="72" spans="1:10" ht="25.5" customHeight="1" x14ac:dyDescent="0.2">
      <c r="A72" s="125"/>
      <c r="B72" s="130" t="s">
        <v>100</v>
      </c>
      <c r="C72" s="188" t="s">
        <v>101</v>
      </c>
      <c r="D72" s="189"/>
      <c r="E72" s="189"/>
      <c r="F72" s="135" t="s">
        <v>27</v>
      </c>
      <c r="G72" s="136"/>
      <c r="H72" s="136"/>
      <c r="I72" s="136">
        <f>'001 001 Pol'!G165</f>
        <v>0</v>
      </c>
      <c r="J72" s="133" t="str">
        <f>IF(I77=0,"",I72/I77*100)</f>
        <v/>
      </c>
    </row>
    <row r="73" spans="1:10" ht="25.5" customHeight="1" x14ac:dyDescent="0.2">
      <c r="A73" s="125"/>
      <c r="B73" s="130" t="s">
        <v>102</v>
      </c>
      <c r="C73" s="188" t="s">
        <v>103</v>
      </c>
      <c r="D73" s="189"/>
      <c r="E73" s="189"/>
      <c r="F73" s="135" t="s">
        <v>27</v>
      </c>
      <c r="G73" s="136"/>
      <c r="H73" s="136"/>
      <c r="I73" s="136">
        <f>'001 001 Pol'!G170</f>
        <v>0</v>
      </c>
      <c r="J73" s="133" t="str">
        <f>IF(I77=0,"",I73/I77*100)</f>
        <v/>
      </c>
    </row>
    <row r="74" spans="1:10" ht="25.5" customHeight="1" x14ac:dyDescent="0.2">
      <c r="A74" s="125"/>
      <c r="B74" s="130" t="s">
        <v>104</v>
      </c>
      <c r="C74" s="188" t="s">
        <v>105</v>
      </c>
      <c r="D74" s="189"/>
      <c r="E74" s="189"/>
      <c r="F74" s="135" t="s">
        <v>28</v>
      </c>
      <c r="G74" s="136"/>
      <c r="H74" s="136"/>
      <c r="I74" s="136">
        <f>'001 001 Pol'!G172</f>
        <v>0</v>
      </c>
      <c r="J74" s="133" t="str">
        <f>IF(I77=0,"",I74/I77*100)</f>
        <v/>
      </c>
    </row>
    <row r="75" spans="1:10" ht="25.5" customHeight="1" x14ac:dyDescent="0.2">
      <c r="A75" s="125"/>
      <c r="B75" s="130" t="s">
        <v>106</v>
      </c>
      <c r="C75" s="188" t="s">
        <v>107</v>
      </c>
      <c r="D75" s="189"/>
      <c r="E75" s="189"/>
      <c r="F75" s="135" t="s">
        <v>108</v>
      </c>
      <c r="G75" s="136"/>
      <c r="H75" s="136"/>
      <c r="I75" s="136">
        <f>'001 001 Pol'!G227</f>
        <v>0</v>
      </c>
      <c r="J75" s="133" t="str">
        <f>IF(I77=0,"",I75/I77*100)</f>
        <v/>
      </c>
    </row>
    <row r="76" spans="1:10" ht="25.5" customHeight="1" x14ac:dyDescent="0.2">
      <c r="A76" s="125"/>
      <c r="B76" s="130" t="s">
        <v>109</v>
      </c>
      <c r="C76" s="188" t="s">
        <v>30</v>
      </c>
      <c r="D76" s="189"/>
      <c r="E76" s="189"/>
      <c r="F76" s="135" t="s">
        <v>109</v>
      </c>
      <c r="G76" s="136"/>
      <c r="H76" s="136"/>
      <c r="I76" s="136">
        <f>'001 001 Pol'!G239</f>
        <v>0</v>
      </c>
      <c r="J76" s="133" t="str">
        <f>IF(I77=0,"",I76/I77*100)</f>
        <v/>
      </c>
    </row>
    <row r="77" spans="1:10" ht="25.5" customHeight="1" x14ac:dyDescent="0.2">
      <c r="A77" s="126"/>
      <c r="B77" s="131" t="s">
        <v>1</v>
      </c>
      <c r="C77" s="131"/>
      <c r="D77" s="132"/>
      <c r="E77" s="132"/>
      <c r="F77" s="137"/>
      <c r="G77" s="138"/>
      <c r="H77" s="138"/>
      <c r="I77" s="138">
        <f>SUM(I49:I76)</f>
        <v>0</v>
      </c>
      <c r="J77" s="134">
        <f>SUM(J49:J76)</f>
        <v>0</v>
      </c>
    </row>
    <row r="78" spans="1:10" x14ac:dyDescent="0.2">
      <c r="F78" s="90"/>
      <c r="G78" s="89"/>
      <c r="H78" s="90"/>
      <c r="I78" s="89"/>
      <c r="J78" s="91"/>
    </row>
    <row r="79" spans="1:10" x14ac:dyDescent="0.2">
      <c r="F79" s="90"/>
      <c r="G79" s="89"/>
      <c r="H79" s="90"/>
      <c r="I79" s="89"/>
      <c r="J79" s="91"/>
    </row>
    <row r="80" spans="1:10" x14ac:dyDescent="0.2">
      <c r="F80" s="90"/>
      <c r="G80" s="89"/>
      <c r="H80" s="90"/>
      <c r="I80" s="89"/>
      <c r="J80" s="91"/>
    </row>
  </sheetData>
  <sheetProtection password="CED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5:E75"/>
    <mergeCell ref="C76:E76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6" t="s">
        <v>8</v>
      </c>
      <c r="B2" s="75"/>
      <c r="C2" s="236"/>
      <c r="D2" s="236"/>
      <c r="E2" s="236"/>
      <c r="F2" s="236"/>
      <c r="G2" s="237"/>
    </row>
    <row r="3" spans="1:7" ht="24.95" customHeight="1" x14ac:dyDescent="0.2">
      <c r="A3" s="76" t="s">
        <v>9</v>
      </c>
      <c r="B3" s="75"/>
      <c r="C3" s="236"/>
      <c r="D3" s="236"/>
      <c r="E3" s="236"/>
      <c r="F3" s="236"/>
      <c r="G3" s="237"/>
    </row>
    <row r="4" spans="1:7" ht="24.95" customHeight="1" x14ac:dyDescent="0.2">
      <c r="A4" s="76" t="s">
        <v>10</v>
      </c>
      <c r="B4" s="75"/>
      <c r="C4" s="236"/>
      <c r="D4" s="236"/>
      <c r="E4" s="236"/>
      <c r="F4" s="236"/>
      <c r="G4" s="237"/>
    </row>
    <row r="5" spans="1:7" x14ac:dyDescent="0.2">
      <c r="B5" s="6"/>
      <c r="C5" s="7"/>
      <c r="D5" s="8"/>
    </row>
  </sheetData>
  <sheetProtection password="CED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111</v>
      </c>
    </row>
    <row r="2" spans="1:60" ht="24.95" customHeight="1" x14ac:dyDescent="0.2">
      <c r="A2" s="141" t="s">
        <v>8</v>
      </c>
      <c r="B2" s="75" t="s">
        <v>47</v>
      </c>
      <c r="C2" s="243" t="s">
        <v>48</v>
      </c>
      <c r="D2" s="244"/>
      <c r="E2" s="244"/>
      <c r="F2" s="244"/>
      <c r="G2" s="245"/>
      <c r="AG2" t="s">
        <v>112</v>
      </c>
    </row>
    <row r="3" spans="1:60" ht="24.95" customHeight="1" x14ac:dyDescent="0.2">
      <c r="A3" s="141" t="s">
        <v>9</v>
      </c>
      <c r="B3" s="75" t="s">
        <v>43</v>
      </c>
      <c r="C3" s="243" t="s">
        <v>44</v>
      </c>
      <c r="D3" s="244"/>
      <c r="E3" s="244"/>
      <c r="F3" s="244"/>
      <c r="G3" s="245"/>
      <c r="AC3" s="88" t="s">
        <v>112</v>
      </c>
      <c r="AG3" t="s">
        <v>113</v>
      </c>
    </row>
    <row r="4" spans="1:60" ht="24.95" customHeight="1" x14ac:dyDescent="0.2">
      <c r="A4" s="142" t="s">
        <v>10</v>
      </c>
      <c r="B4" s="143" t="s">
        <v>43</v>
      </c>
      <c r="C4" s="246" t="s">
        <v>44</v>
      </c>
      <c r="D4" s="247"/>
      <c r="E4" s="247"/>
      <c r="F4" s="247"/>
      <c r="G4" s="248"/>
      <c r="AG4" t="s">
        <v>114</v>
      </c>
    </row>
    <row r="5" spans="1:60" x14ac:dyDescent="0.2">
      <c r="D5" s="140"/>
    </row>
    <row r="6" spans="1:60" ht="38.25" x14ac:dyDescent="0.2">
      <c r="A6" s="145" t="s">
        <v>115</v>
      </c>
      <c r="B6" s="147" t="s">
        <v>116</v>
      </c>
      <c r="C6" s="147" t="s">
        <v>117</v>
      </c>
      <c r="D6" s="146" t="s">
        <v>118</v>
      </c>
      <c r="E6" s="145" t="s">
        <v>119</v>
      </c>
      <c r="F6" s="144" t="s">
        <v>120</v>
      </c>
      <c r="G6" s="145" t="s">
        <v>31</v>
      </c>
      <c r="H6" s="148" t="s">
        <v>32</v>
      </c>
      <c r="I6" s="148" t="s">
        <v>121</v>
      </c>
      <c r="J6" s="148" t="s">
        <v>33</v>
      </c>
      <c r="K6" s="148" t="s">
        <v>122</v>
      </c>
      <c r="L6" s="148" t="s">
        <v>123</v>
      </c>
      <c r="M6" s="148" t="s">
        <v>124</v>
      </c>
      <c r="N6" s="148" t="s">
        <v>125</v>
      </c>
      <c r="O6" s="148" t="s">
        <v>126</v>
      </c>
      <c r="P6" s="148" t="s">
        <v>127</v>
      </c>
      <c r="Q6" s="148" t="s">
        <v>128</v>
      </c>
      <c r="R6" s="148" t="s">
        <v>129</v>
      </c>
      <c r="S6" s="148" t="s">
        <v>130</v>
      </c>
      <c r="T6" s="148" t="s">
        <v>131</v>
      </c>
      <c r="U6" s="148" t="s">
        <v>132</v>
      </c>
      <c r="V6" s="148" t="s">
        <v>133</v>
      </c>
      <c r="W6" s="148" t="s">
        <v>134</v>
      </c>
    </row>
    <row r="7" spans="1:60" hidden="1" x14ac:dyDescent="0.2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 x14ac:dyDescent="0.2">
      <c r="A8" s="161" t="s">
        <v>135</v>
      </c>
      <c r="B8" s="162" t="s">
        <v>54</v>
      </c>
      <c r="C8" s="181" t="s">
        <v>55</v>
      </c>
      <c r="D8" s="163"/>
      <c r="E8" s="164"/>
      <c r="F8" s="165"/>
      <c r="G8" s="166">
        <f>SUMIF(AG9:AG12,"&lt;&gt;NOR",G9:G12)</f>
        <v>0</v>
      </c>
      <c r="H8" s="160"/>
      <c r="I8" s="160">
        <f>SUM(I9:I12)</f>
        <v>0</v>
      </c>
      <c r="J8" s="160"/>
      <c r="K8" s="160">
        <f>SUM(K9:K12)</f>
        <v>0</v>
      </c>
      <c r="L8" s="160"/>
      <c r="M8" s="160">
        <f>SUM(M9:M12)</f>
        <v>0</v>
      </c>
      <c r="N8" s="160"/>
      <c r="O8" s="160">
        <f>SUM(O9:O12)</f>
        <v>0</v>
      </c>
      <c r="P8" s="160"/>
      <c r="Q8" s="160">
        <f>SUM(Q9:Q12)</f>
        <v>0</v>
      </c>
      <c r="R8" s="160"/>
      <c r="S8" s="160"/>
      <c r="T8" s="160"/>
      <c r="U8" s="160"/>
      <c r="V8" s="160">
        <f>SUM(V9:V12)</f>
        <v>21.32</v>
      </c>
      <c r="W8" s="160"/>
      <c r="AG8" t="s">
        <v>136</v>
      </c>
    </row>
    <row r="9" spans="1:60" ht="22.5" outlineLevel="1" x14ac:dyDescent="0.2">
      <c r="A9" s="173">
        <v>1</v>
      </c>
      <c r="B9" s="174" t="s">
        <v>137</v>
      </c>
      <c r="C9" s="182" t="s">
        <v>138</v>
      </c>
      <c r="D9" s="175" t="s">
        <v>139</v>
      </c>
      <c r="E9" s="176">
        <v>17.5</v>
      </c>
      <c r="F9" s="177"/>
      <c r="G9" s="178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140</v>
      </c>
      <c r="T9" s="158" t="s">
        <v>141</v>
      </c>
      <c r="U9" s="158">
        <v>0.9900000000000001</v>
      </c>
      <c r="V9" s="158">
        <f>ROUND(E9*U9,2)</f>
        <v>17.329999999999998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142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67">
        <v>2</v>
      </c>
      <c r="B10" s="168" t="s">
        <v>143</v>
      </c>
      <c r="C10" s="183" t="s">
        <v>144</v>
      </c>
      <c r="D10" s="169" t="s">
        <v>139</v>
      </c>
      <c r="E10" s="170">
        <v>2</v>
      </c>
      <c r="F10" s="171"/>
      <c r="G10" s="172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15</v>
      </c>
      <c r="M10" s="158">
        <f>G10*(1+L10/100)</f>
        <v>0</v>
      </c>
      <c r="N10" s="158">
        <v>0</v>
      </c>
      <c r="O10" s="158">
        <f>ROUND(E10*N10,2)</f>
        <v>0</v>
      </c>
      <c r="P10" s="158">
        <v>0</v>
      </c>
      <c r="Q10" s="158">
        <f>ROUND(E10*P10,2)</f>
        <v>0</v>
      </c>
      <c r="R10" s="158"/>
      <c r="S10" s="158" t="s">
        <v>140</v>
      </c>
      <c r="T10" s="158" t="s">
        <v>141</v>
      </c>
      <c r="U10" s="158">
        <v>0.62325000000000008</v>
      </c>
      <c r="V10" s="158">
        <f>ROUND(E10*U10,2)</f>
        <v>1.25</v>
      </c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142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238" t="s">
        <v>145</v>
      </c>
      <c r="D11" s="239"/>
      <c r="E11" s="239"/>
      <c r="F11" s="239"/>
      <c r="G11" s="239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146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73">
        <v>3</v>
      </c>
      <c r="B12" s="174" t="s">
        <v>147</v>
      </c>
      <c r="C12" s="182" t="s">
        <v>148</v>
      </c>
      <c r="D12" s="175" t="s">
        <v>139</v>
      </c>
      <c r="E12" s="176">
        <v>1.2000000000000002</v>
      </c>
      <c r="F12" s="177"/>
      <c r="G12" s="178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0</v>
      </c>
      <c r="O12" s="158">
        <f>ROUND(E12*N12,2)</f>
        <v>0</v>
      </c>
      <c r="P12" s="158">
        <v>0</v>
      </c>
      <c r="Q12" s="158">
        <f>ROUND(E12*P12,2)</f>
        <v>0</v>
      </c>
      <c r="R12" s="158"/>
      <c r="S12" s="158" t="s">
        <v>140</v>
      </c>
      <c r="T12" s="158" t="s">
        <v>141</v>
      </c>
      <c r="U12" s="158">
        <v>2.2800000000000002</v>
      </c>
      <c r="V12" s="158">
        <f>ROUND(E12*U12,2)</f>
        <v>2.74</v>
      </c>
      <c r="W12" s="158"/>
      <c r="X12" s="149"/>
      <c r="Y12" s="149"/>
      <c r="Z12" s="149"/>
      <c r="AA12" s="149"/>
      <c r="AB12" s="149"/>
      <c r="AC12" s="149"/>
      <c r="AD12" s="149"/>
      <c r="AE12" s="149"/>
      <c r="AF12" s="149"/>
      <c r="AG12" s="149" t="s">
        <v>142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161" t="s">
        <v>135</v>
      </c>
      <c r="B13" s="162" t="s">
        <v>58</v>
      </c>
      <c r="C13" s="181" t="s">
        <v>59</v>
      </c>
      <c r="D13" s="163"/>
      <c r="E13" s="164"/>
      <c r="F13" s="165"/>
      <c r="G13" s="166">
        <f>SUMIF(AG14:AG14,"&lt;&gt;NOR",G14:G14)</f>
        <v>0</v>
      </c>
      <c r="H13" s="160"/>
      <c r="I13" s="160">
        <f>SUM(I14:I14)</f>
        <v>0</v>
      </c>
      <c r="J13" s="160"/>
      <c r="K13" s="160">
        <f>SUM(K14:K14)</f>
        <v>0</v>
      </c>
      <c r="L13" s="160"/>
      <c r="M13" s="160">
        <f>SUM(M14:M14)</f>
        <v>0</v>
      </c>
      <c r="N13" s="160"/>
      <c r="O13" s="160">
        <f>SUM(O14:O14)</f>
        <v>0</v>
      </c>
      <c r="P13" s="160"/>
      <c r="Q13" s="160">
        <f>SUM(Q14:Q14)</f>
        <v>0</v>
      </c>
      <c r="R13" s="160"/>
      <c r="S13" s="160"/>
      <c r="T13" s="160"/>
      <c r="U13" s="160"/>
      <c r="V13" s="160">
        <f>SUM(V14:V14)</f>
        <v>7.7</v>
      </c>
      <c r="W13" s="160"/>
      <c r="AG13" t="s">
        <v>136</v>
      </c>
    </row>
    <row r="14" spans="1:60" outlineLevel="1" x14ac:dyDescent="0.2">
      <c r="A14" s="173">
        <v>4</v>
      </c>
      <c r="B14" s="174" t="s">
        <v>149</v>
      </c>
      <c r="C14" s="182" t="s">
        <v>150</v>
      </c>
      <c r="D14" s="175" t="s">
        <v>139</v>
      </c>
      <c r="E14" s="176">
        <v>110</v>
      </c>
      <c r="F14" s="177"/>
      <c r="G14" s="178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15</v>
      </c>
      <c r="M14" s="158">
        <f>G14*(1+L14/100)</f>
        <v>0</v>
      </c>
      <c r="N14" s="158">
        <v>0</v>
      </c>
      <c r="O14" s="158">
        <f>ROUND(E14*N14,2)</f>
        <v>0</v>
      </c>
      <c r="P14" s="158">
        <v>0</v>
      </c>
      <c r="Q14" s="158">
        <f>ROUND(E14*P14,2)</f>
        <v>0</v>
      </c>
      <c r="R14" s="158"/>
      <c r="S14" s="158" t="s">
        <v>140</v>
      </c>
      <c r="T14" s="158" t="s">
        <v>141</v>
      </c>
      <c r="U14" s="158">
        <v>7.0000000000000007E-2</v>
      </c>
      <c r="V14" s="158">
        <f>ROUND(E14*U14,2)</f>
        <v>7.7</v>
      </c>
      <c r="W14" s="158"/>
      <c r="X14" s="149"/>
      <c r="Y14" s="149"/>
      <c r="Z14" s="149"/>
      <c r="AA14" s="149"/>
      <c r="AB14" s="149"/>
      <c r="AC14" s="149"/>
      <c r="AD14" s="149"/>
      <c r="AE14" s="149"/>
      <c r="AF14" s="149"/>
      <c r="AG14" s="149" t="s">
        <v>142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x14ac:dyDescent="0.2">
      <c r="A15" s="161" t="s">
        <v>135</v>
      </c>
      <c r="B15" s="162" t="s">
        <v>60</v>
      </c>
      <c r="C15" s="181" t="s">
        <v>61</v>
      </c>
      <c r="D15" s="163"/>
      <c r="E15" s="164"/>
      <c r="F15" s="165"/>
      <c r="G15" s="166">
        <f>SUMIF(AG16:AG18,"&lt;&gt;NOR",G16:G18)</f>
        <v>0</v>
      </c>
      <c r="H15" s="160"/>
      <c r="I15" s="160">
        <f>SUM(I16:I18)</f>
        <v>0</v>
      </c>
      <c r="J15" s="160"/>
      <c r="K15" s="160">
        <f>SUM(K16:K18)</f>
        <v>0</v>
      </c>
      <c r="L15" s="160"/>
      <c r="M15" s="160">
        <f>SUM(M16:M18)</f>
        <v>0</v>
      </c>
      <c r="N15" s="160"/>
      <c r="O15" s="160">
        <f>SUM(O16:O18)</f>
        <v>0</v>
      </c>
      <c r="P15" s="160"/>
      <c r="Q15" s="160">
        <f>SUM(Q16:Q18)</f>
        <v>0</v>
      </c>
      <c r="R15" s="160"/>
      <c r="S15" s="160"/>
      <c r="T15" s="160"/>
      <c r="U15" s="160"/>
      <c r="V15" s="160">
        <f>SUM(V16:V18)</f>
        <v>66.28</v>
      </c>
      <c r="W15" s="160"/>
      <c r="AG15" t="s">
        <v>136</v>
      </c>
    </row>
    <row r="16" spans="1:60" outlineLevel="1" x14ac:dyDescent="0.2">
      <c r="A16" s="167">
        <v>5</v>
      </c>
      <c r="B16" s="168" t="s">
        <v>151</v>
      </c>
      <c r="C16" s="183" t="s">
        <v>152</v>
      </c>
      <c r="D16" s="169" t="s">
        <v>139</v>
      </c>
      <c r="E16" s="170">
        <v>21</v>
      </c>
      <c r="F16" s="171"/>
      <c r="G16" s="172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15</v>
      </c>
      <c r="M16" s="158">
        <f>G16*(1+L16/100)</f>
        <v>0</v>
      </c>
      <c r="N16" s="158">
        <v>0</v>
      </c>
      <c r="O16" s="158">
        <f>ROUND(E16*N16,2)</f>
        <v>0</v>
      </c>
      <c r="P16" s="158">
        <v>0</v>
      </c>
      <c r="Q16" s="158">
        <f>ROUND(E16*P16,2)</f>
        <v>0</v>
      </c>
      <c r="R16" s="158"/>
      <c r="S16" s="158" t="s">
        <v>140</v>
      </c>
      <c r="T16" s="158" t="s">
        <v>141</v>
      </c>
      <c r="U16" s="158">
        <v>0.39600000000000002</v>
      </c>
      <c r="V16" s="158">
        <f>ROUND(E16*U16,2)</f>
        <v>8.32</v>
      </c>
      <c r="W16" s="158"/>
      <c r="X16" s="149"/>
      <c r="Y16" s="149"/>
      <c r="Z16" s="149"/>
      <c r="AA16" s="149"/>
      <c r="AB16" s="149"/>
      <c r="AC16" s="149"/>
      <c r="AD16" s="149"/>
      <c r="AE16" s="149"/>
      <c r="AF16" s="149"/>
      <c r="AG16" s="149" t="s">
        <v>142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238" t="s">
        <v>153</v>
      </c>
      <c r="D17" s="239"/>
      <c r="E17" s="239"/>
      <c r="F17" s="239"/>
      <c r="G17" s="239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146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73">
        <v>6</v>
      </c>
      <c r="B18" s="174" t="s">
        <v>154</v>
      </c>
      <c r="C18" s="182" t="s">
        <v>155</v>
      </c>
      <c r="D18" s="175" t="s">
        <v>139</v>
      </c>
      <c r="E18" s="176">
        <v>69</v>
      </c>
      <c r="F18" s="177"/>
      <c r="G18" s="178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15</v>
      </c>
      <c r="M18" s="158">
        <f>G18*(1+L18/100)</f>
        <v>0</v>
      </c>
      <c r="N18" s="158">
        <v>0</v>
      </c>
      <c r="O18" s="158">
        <f>ROUND(E18*N18,2)</f>
        <v>0</v>
      </c>
      <c r="P18" s="158">
        <v>0</v>
      </c>
      <c r="Q18" s="158">
        <f>ROUND(E18*P18,2)</f>
        <v>0</v>
      </c>
      <c r="R18" s="158"/>
      <c r="S18" s="158" t="s">
        <v>140</v>
      </c>
      <c r="T18" s="158" t="s">
        <v>141</v>
      </c>
      <c r="U18" s="158">
        <v>0.84000000000000008</v>
      </c>
      <c r="V18" s="158">
        <f>ROUND(E18*U18,2)</f>
        <v>57.96</v>
      </c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142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x14ac:dyDescent="0.2">
      <c r="A19" s="161" t="s">
        <v>135</v>
      </c>
      <c r="B19" s="162" t="s">
        <v>62</v>
      </c>
      <c r="C19" s="181" t="s">
        <v>63</v>
      </c>
      <c r="D19" s="163"/>
      <c r="E19" s="164"/>
      <c r="F19" s="165"/>
      <c r="G19" s="166">
        <f>SUMIF(AG20:AG22,"&lt;&gt;NOR",G20:G22)</f>
        <v>0</v>
      </c>
      <c r="H19" s="160"/>
      <c r="I19" s="160">
        <f>SUM(I20:I22)</f>
        <v>0</v>
      </c>
      <c r="J19" s="160"/>
      <c r="K19" s="160">
        <f>SUM(K20:K22)</f>
        <v>0</v>
      </c>
      <c r="L19" s="160"/>
      <c r="M19" s="160">
        <f>SUM(M20:M22)</f>
        <v>0</v>
      </c>
      <c r="N19" s="160"/>
      <c r="O19" s="160">
        <f>SUM(O20:O22)</f>
        <v>0</v>
      </c>
      <c r="P19" s="160"/>
      <c r="Q19" s="160">
        <f>SUM(Q20:Q22)</f>
        <v>0</v>
      </c>
      <c r="R19" s="160"/>
      <c r="S19" s="160"/>
      <c r="T19" s="160"/>
      <c r="U19" s="160"/>
      <c r="V19" s="160">
        <f>SUM(V20:V22)</f>
        <v>9.16</v>
      </c>
      <c r="W19" s="160"/>
      <c r="AG19" t="s">
        <v>136</v>
      </c>
    </row>
    <row r="20" spans="1:60" outlineLevel="1" x14ac:dyDescent="0.2">
      <c r="A20" s="173">
        <v>7</v>
      </c>
      <c r="B20" s="174" t="s">
        <v>156</v>
      </c>
      <c r="C20" s="182" t="s">
        <v>157</v>
      </c>
      <c r="D20" s="175" t="s">
        <v>139</v>
      </c>
      <c r="E20" s="176">
        <v>33.720000000000006</v>
      </c>
      <c r="F20" s="177"/>
      <c r="G20" s="178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140</v>
      </c>
      <c r="T20" s="158" t="s">
        <v>141</v>
      </c>
      <c r="U20" s="158">
        <v>0.25800000000000001</v>
      </c>
      <c r="V20" s="158">
        <f>ROUND(E20*U20,2)</f>
        <v>8.6999999999999993</v>
      </c>
      <c r="W20" s="158"/>
      <c r="X20" s="149"/>
      <c r="Y20" s="149"/>
      <c r="Z20" s="149"/>
      <c r="AA20" s="149"/>
      <c r="AB20" s="149"/>
      <c r="AC20" s="149"/>
      <c r="AD20" s="149"/>
      <c r="AE20" s="149"/>
      <c r="AF20" s="149"/>
      <c r="AG20" s="149" t="s">
        <v>142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3">
        <v>8</v>
      </c>
      <c r="B21" s="174" t="s">
        <v>158</v>
      </c>
      <c r="C21" s="182" t="s">
        <v>159</v>
      </c>
      <c r="D21" s="175" t="s">
        <v>160</v>
      </c>
      <c r="E21" s="176">
        <v>0.35000000000000003</v>
      </c>
      <c r="F21" s="177"/>
      <c r="G21" s="178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15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140</v>
      </c>
      <c r="T21" s="158" t="s">
        <v>141</v>
      </c>
      <c r="U21" s="158">
        <v>1.3210000000000002</v>
      </c>
      <c r="V21" s="158">
        <f>ROUND(E21*U21,2)</f>
        <v>0.46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142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73">
        <v>9</v>
      </c>
      <c r="B22" s="174" t="s">
        <v>161</v>
      </c>
      <c r="C22" s="182" t="s">
        <v>162</v>
      </c>
      <c r="D22" s="175" t="s">
        <v>163</v>
      </c>
      <c r="E22" s="176">
        <v>255</v>
      </c>
      <c r="F22" s="177"/>
      <c r="G22" s="178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140</v>
      </c>
      <c r="T22" s="158" t="s">
        <v>141</v>
      </c>
      <c r="U22" s="158">
        <v>0</v>
      </c>
      <c r="V22" s="158">
        <f>ROUND(E22*U22,2)</f>
        <v>0</v>
      </c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164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x14ac:dyDescent="0.2">
      <c r="A23" s="161" t="s">
        <v>135</v>
      </c>
      <c r="B23" s="162" t="s">
        <v>64</v>
      </c>
      <c r="C23" s="181" t="s">
        <v>65</v>
      </c>
      <c r="D23" s="163"/>
      <c r="E23" s="164"/>
      <c r="F23" s="165"/>
      <c r="G23" s="166">
        <f>SUMIF(AG24:AG28,"&lt;&gt;NOR",G24:G28)</f>
        <v>0</v>
      </c>
      <c r="H23" s="160"/>
      <c r="I23" s="160">
        <f>SUM(I24:I28)</f>
        <v>0</v>
      </c>
      <c r="J23" s="160"/>
      <c r="K23" s="160">
        <f>SUM(K24:K28)</f>
        <v>0</v>
      </c>
      <c r="L23" s="160"/>
      <c r="M23" s="160">
        <f>SUM(M24:M28)</f>
        <v>0</v>
      </c>
      <c r="N23" s="160"/>
      <c r="O23" s="160">
        <f>SUM(O24:O28)</f>
        <v>0</v>
      </c>
      <c r="P23" s="160"/>
      <c r="Q23" s="160">
        <f>SUM(Q24:Q28)</f>
        <v>0</v>
      </c>
      <c r="R23" s="160"/>
      <c r="S23" s="160"/>
      <c r="T23" s="160"/>
      <c r="U23" s="160"/>
      <c r="V23" s="160">
        <f>SUM(V24:V28)</f>
        <v>20.82</v>
      </c>
      <c r="W23" s="160"/>
      <c r="AG23" t="s">
        <v>136</v>
      </c>
    </row>
    <row r="24" spans="1:60" ht="22.5" outlineLevel="1" x14ac:dyDescent="0.2">
      <c r="A24" s="173">
        <v>10</v>
      </c>
      <c r="B24" s="174" t="s">
        <v>165</v>
      </c>
      <c r="C24" s="182" t="s">
        <v>166</v>
      </c>
      <c r="D24" s="175" t="s">
        <v>167</v>
      </c>
      <c r="E24" s="176">
        <v>3</v>
      </c>
      <c r="F24" s="177"/>
      <c r="G24" s="178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15</v>
      </c>
      <c r="M24" s="158">
        <f>G24*(1+L24/100)</f>
        <v>0</v>
      </c>
      <c r="N24" s="158">
        <v>0</v>
      </c>
      <c r="O24" s="158">
        <f>ROUND(E24*N24,2)</f>
        <v>0</v>
      </c>
      <c r="P24" s="158">
        <v>0</v>
      </c>
      <c r="Q24" s="158">
        <f>ROUND(E24*P24,2)</f>
        <v>0</v>
      </c>
      <c r="R24" s="158"/>
      <c r="S24" s="158" t="s">
        <v>140</v>
      </c>
      <c r="T24" s="158" t="s">
        <v>141</v>
      </c>
      <c r="U24" s="158">
        <v>2.3000000000000003</v>
      </c>
      <c r="V24" s="158">
        <f>ROUND(E24*U24,2)</f>
        <v>6.9</v>
      </c>
      <c r="W24" s="158"/>
      <c r="X24" s="149"/>
      <c r="Y24" s="149"/>
      <c r="Z24" s="149"/>
      <c r="AA24" s="149"/>
      <c r="AB24" s="149"/>
      <c r="AC24" s="149"/>
      <c r="AD24" s="149"/>
      <c r="AE24" s="149"/>
      <c r="AF24" s="149"/>
      <c r="AG24" s="149" t="s">
        <v>142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67">
        <v>11</v>
      </c>
      <c r="B25" s="168" t="s">
        <v>168</v>
      </c>
      <c r="C25" s="183" t="s">
        <v>169</v>
      </c>
      <c r="D25" s="169" t="s">
        <v>167</v>
      </c>
      <c r="E25" s="170">
        <v>3</v>
      </c>
      <c r="F25" s="171"/>
      <c r="G25" s="172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140</v>
      </c>
      <c r="T25" s="158" t="s">
        <v>141</v>
      </c>
      <c r="U25" s="158">
        <v>4.6402200000000002</v>
      </c>
      <c r="V25" s="158">
        <f>ROUND(E25*U25,2)</f>
        <v>13.92</v>
      </c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170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238" t="s">
        <v>171</v>
      </c>
      <c r="D26" s="239"/>
      <c r="E26" s="239"/>
      <c r="F26" s="239"/>
      <c r="G26" s="239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146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 x14ac:dyDescent="0.2">
      <c r="A27" s="173">
        <v>12</v>
      </c>
      <c r="B27" s="174" t="s">
        <v>172</v>
      </c>
      <c r="C27" s="182" t="s">
        <v>173</v>
      </c>
      <c r="D27" s="175" t="s">
        <v>174</v>
      </c>
      <c r="E27" s="176">
        <v>2</v>
      </c>
      <c r="F27" s="177"/>
      <c r="G27" s="178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140</v>
      </c>
      <c r="T27" s="158" t="s">
        <v>141</v>
      </c>
      <c r="U27" s="158">
        <v>0</v>
      </c>
      <c r="V27" s="158">
        <f>ROUND(E27*U27,2)</f>
        <v>0</v>
      </c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170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ht="22.5" outlineLevel="1" x14ac:dyDescent="0.2">
      <c r="A28" s="173">
        <v>13</v>
      </c>
      <c r="B28" s="174" t="s">
        <v>175</v>
      </c>
      <c r="C28" s="182" t="s">
        <v>176</v>
      </c>
      <c r="D28" s="175" t="s">
        <v>177</v>
      </c>
      <c r="E28" s="176">
        <v>2</v>
      </c>
      <c r="F28" s="177"/>
      <c r="G28" s="178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15</v>
      </c>
      <c r="M28" s="158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140</v>
      </c>
      <c r="T28" s="158" t="s">
        <v>141</v>
      </c>
      <c r="U28" s="158">
        <v>0</v>
      </c>
      <c r="V28" s="158">
        <f>ROUND(E28*U28,2)</f>
        <v>0</v>
      </c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170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x14ac:dyDescent="0.2">
      <c r="A29" s="161" t="s">
        <v>135</v>
      </c>
      <c r="B29" s="162" t="s">
        <v>66</v>
      </c>
      <c r="C29" s="181" t="s">
        <v>67</v>
      </c>
      <c r="D29" s="163"/>
      <c r="E29" s="164"/>
      <c r="F29" s="165"/>
      <c r="G29" s="166">
        <f>SUMIF(AG30:AG38,"&lt;&gt;NOR",G30:G38)</f>
        <v>0</v>
      </c>
      <c r="H29" s="160"/>
      <c r="I29" s="160">
        <f>SUM(I30:I38)</f>
        <v>0</v>
      </c>
      <c r="J29" s="160"/>
      <c r="K29" s="160">
        <f>SUM(K30:K38)</f>
        <v>0</v>
      </c>
      <c r="L29" s="160"/>
      <c r="M29" s="160">
        <f>SUM(M30:M38)</f>
        <v>0</v>
      </c>
      <c r="N29" s="160"/>
      <c r="O29" s="160">
        <f>SUM(O30:O38)</f>
        <v>0</v>
      </c>
      <c r="P29" s="160"/>
      <c r="Q29" s="160">
        <f>SUM(Q30:Q38)</f>
        <v>0</v>
      </c>
      <c r="R29" s="160"/>
      <c r="S29" s="160"/>
      <c r="T29" s="160"/>
      <c r="U29" s="160"/>
      <c r="V29" s="160">
        <f>SUM(V30:V38)</f>
        <v>40.56</v>
      </c>
      <c r="W29" s="160"/>
      <c r="AG29" t="s">
        <v>136</v>
      </c>
    </row>
    <row r="30" spans="1:60" outlineLevel="1" x14ac:dyDescent="0.2">
      <c r="A30" s="167">
        <v>14</v>
      </c>
      <c r="B30" s="168" t="s">
        <v>178</v>
      </c>
      <c r="C30" s="183" t="s">
        <v>179</v>
      </c>
      <c r="D30" s="169" t="s">
        <v>139</v>
      </c>
      <c r="E30" s="170">
        <v>2</v>
      </c>
      <c r="F30" s="171"/>
      <c r="G30" s="172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0</v>
      </c>
      <c r="O30" s="158">
        <f>ROUND(E30*N30,2)</f>
        <v>0</v>
      </c>
      <c r="P30" s="158">
        <v>0</v>
      </c>
      <c r="Q30" s="158">
        <f>ROUND(E30*P30,2)</f>
        <v>0</v>
      </c>
      <c r="R30" s="158"/>
      <c r="S30" s="158" t="s">
        <v>140</v>
      </c>
      <c r="T30" s="158" t="s">
        <v>141</v>
      </c>
      <c r="U30" s="158">
        <v>0.23200000000000001</v>
      </c>
      <c r="V30" s="158">
        <f>ROUND(E30*U30,2)</f>
        <v>0.46</v>
      </c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142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238" t="s">
        <v>180</v>
      </c>
      <c r="D31" s="239"/>
      <c r="E31" s="239"/>
      <c r="F31" s="239"/>
      <c r="G31" s="239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146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73">
        <v>15</v>
      </c>
      <c r="B32" s="174" t="s">
        <v>181</v>
      </c>
      <c r="C32" s="182" t="s">
        <v>182</v>
      </c>
      <c r="D32" s="175" t="s">
        <v>139</v>
      </c>
      <c r="E32" s="176">
        <v>4</v>
      </c>
      <c r="F32" s="177"/>
      <c r="G32" s="178">
        <f t="shared" ref="G32:G38" si="0">ROUND(E32*F32,2)</f>
        <v>0</v>
      </c>
      <c r="H32" s="159"/>
      <c r="I32" s="158">
        <f t="shared" ref="I32:I38" si="1">ROUND(E32*H32,2)</f>
        <v>0</v>
      </c>
      <c r="J32" s="159"/>
      <c r="K32" s="158">
        <f t="shared" ref="K32:K38" si="2">ROUND(E32*J32,2)</f>
        <v>0</v>
      </c>
      <c r="L32" s="158">
        <v>15</v>
      </c>
      <c r="M32" s="158">
        <f t="shared" ref="M32:M38" si="3">G32*(1+L32/100)</f>
        <v>0</v>
      </c>
      <c r="N32" s="158">
        <v>0</v>
      </c>
      <c r="O32" s="158">
        <f t="shared" ref="O32:O38" si="4">ROUND(E32*N32,2)</f>
        <v>0</v>
      </c>
      <c r="P32" s="158">
        <v>0</v>
      </c>
      <c r="Q32" s="158">
        <f t="shared" ref="Q32:Q38" si="5">ROUND(E32*P32,2)</f>
        <v>0</v>
      </c>
      <c r="R32" s="158"/>
      <c r="S32" s="158" t="s">
        <v>140</v>
      </c>
      <c r="T32" s="158" t="s">
        <v>141</v>
      </c>
      <c r="U32" s="158">
        <v>0.24000000000000002</v>
      </c>
      <c r="V32" s="158">
        <f t="shared" ref="V32:V38" si="6">ROUND(E32*U32,2)</f>
        <v>0.96</v>
      </c>
      <c r="W32" s="158"/>
      <c r="X32" s="149"/>
      <c r="Y32" s="149"/>
      <c r="Z32" s="149"/>
      <c r="AA32" s="149"/>
      <c r="AB32" s="149"/>
      <c r="AC32" s="149"/>
      <c r="AD32" s="149"/>
      <c r="AE32" s="149"/>
      <c r="AF32" s="149"/>
      <c r="AG32" s="149" t="s">
        <v>142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3">
        <v>16</v>
      </c>
      <c r="B33" s="174" t="s">
        <v>183</v>
      </c>
      <c r="C33" s="182" t="s">
        <v>184</v>
      </c>
      <c r="D33" s="175" t="s">
        <v>139</v>
      </c>
      <c r="E33" s="176">
        <v>1</v>
      </c>
      <c r="F33" s="177"/>
      <c r="G33" s="178">
        <f t="shared" si="0"/>
        <v>0</v>
      </c>
      <c r="H33" s="159"/>
      <c r="I33" s="158">
        <f t="shared" si="1"/>
        <v>0</v>
      </c>
      <c r="J33" s="159"/>
      <c r="K33" s="158">
        <f t="shared" si="2"/>
        <v>0</v>
      </c>
      <c r="L33" s="158">
        <v>15</v>
      </c>
      <c r="M33" s="158">
        <f t="shared" si="3"/>
        <v>0</v>
      </c>
      <c r="N33" s="158">
        <v>0</v>
      </c>
      <c r="O33" s="158">
        <f t="shared" si="4"/>
        <v>0</v>
      </c>
      <c r="P33" s="158">
        <v>0</v>
      </c>
      <c r="Q33" s="158">
        <f t="shared" si="5"/>
        <v>0</v>
      </c>
      <c r="R33" s="158"/>
      <c r="S33" s="158" t="s">
        <v>140</v>
      </c>
      <c r="T33" s="158" t="s">
        <v>141</v>
      </c>
      <c r="U33" s="158">
        <v>0.877</v>
      </c>
      <c r="V33" s="158">
        <f t="shared" si="6"/>
        <v>0.88</v>
      </c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142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3">
        <v>17</v>
      </c>
      <c r="B34" s="174" t="s">
        <v>185</v>
      </c>
      <c r="C34" s="182" t="s">
        <v>186</v>
      </c>
      <c r="D34" s="175" t="s">
        <v>167</v>
      </c>
      <c r="E34" s="176">
        <v>2</v>
      </c>
      <c r="F34" s="177"/>
      <c r="G34" s="178">
        <f t="shared" si="0"/>
        <v>0</v>
      </c>
      <c r="H34" s="159"/>
      <c r="I34" s="158">
        <f t="shared" si="1"/>
        <v>0</v>
      </c>
      <c r="J34" s="159"/>
      <c r="K34" s="158">
        <f t="shared" si="2"/>
        <v>0</v>
      </c>
      <c r="L34" s="158">
        <v>15</v>
      </c>
      <c r="M34" s="158">
        <f t="shared" si="3"/>
        <v>0</v>
      </c>
      <c r="N34" s="158">
        <v>0</v>
      </c>
      <c r="O34" s="158">
        <f t="shared" si="4"/>
        <v>0</v>
      </c>
      <c r="P34" s="158">
        <v>0</v>
      </c>
      <c r="Q34" s="158">
        <f t="shared" si="5"/>
        <v>0</v>
      </c>
      <c r="R34" s="158"/>
      <c r="S34" s="158" t="s">
        <v>140</v>
      </c>
      <c r="T34" s="158" t="s">
        <v>141</v>
      </c>
      <c r="U34" s="158">
        <v>0.05</v>
      </c>
      <c r="V34" s="158">
        <f t="shared" si="6"/>
        <v>0.1</v>
      </c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142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3">
        <v>18</v>
      </c>
      <c r="B35" s="174" t="s">
        <v>187</v>
      </c>
      <c r="C35" s="182" t="s">
        <v>188</v>
      </c>
      <c r="D35" s="175" t="s">
        <v>139</v>
      </c>
      <c r="E35" s="176">
        <v>1</v>
      </c>
      <c r="F35" s="177"/>
      <c r="G35" s="178">
        <f t="shared" si="0"/>
        <v>0</v>
      </c>
      <c r="H35" s="159"/>
      <c r="I35" s="158">
        <f t="shared" si="1"/>
        <v>0</v>
      </c>
      <c r="J35" s="159"/>
      <c r="K35" s="158">
        <f t="shared" si="2"/>
        <v>0</v>
      </c>
      <c r="L35" s="158">
        <v>15</v>
      </c>
      <c r="M35" s="158">
        <f t="shared" si="3"/>
        <v>0</v>
      </c>
      <c r="N35" s="158">
        <v>0</v>
      </c>
      <c r="O35" s="158">
        <f t="shared" si="4"/>
        <v>0</v>
      </c>
      <c r="P35" s="158">
        <v>0</v>
      </c>
      <c r="Q35" s="158">
        <f t="shared" si="5"/>
        <v>0</v>
      </c>
      <c r="R35" s="158"/>
      <c r="S35" s="158" t="s">
        <v>140</v>
      </c>
      <c r="T35" s="158" t="s">
        <v>141</v>
      </c>
      <c r="U35" s="158">
        <v>0.93900000000000006</v>
      </c>
      <c r="V35" s="158">
        <f t="shared" si="6"/>
        <v>0.94</v>
      </c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142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3">
        <v>19</v>
      </c>
      <c r="B36" s="174" t="s">
        <v>189</v>
      </c>
      <c r="C36" s="182" t="s">
        <v>190</v>
      </c>
      <c r="D36" s="175" t="s">
        <v>191</v>
      </c>
      <c r="E36" s="176">
        <v>8</v>
      </c>
      <c r="F36" s="177"/>
      <c r="G36" s="178">
        <f t="shared" si="0"/>
        <v>0</v>
      </c>
      <c r="H36" s="159"/>
      <c r="I36" s="158">
        <f t="shared" si="1"/>
        <v>0</v>
      </c>
      <c r="J36" s="159"/>
      <c r="K36" s="158">
        <f t="shared" si="2"/>
        <v>0</v>
      </c>
      <c r="L36" s="158">
        <v>15</v>
      </c>
      <c r="M36" s="158">
        <f t="shared" si="3"/>
        <v>0</v>
      </c>
      <c r="N36" s="158">
        <v>0</v>
      </c>
      <c r="O36" s="158">
        <f t="shared" si="4"/>
        <v>0</v>
      </c>
      <c r="P36" s="158">
        <v>0</v>
      </c>
      <c r="Q36" s="158">
        <f t="shared" si="5"/>
        <v>0</v>
      </c>
      <c r="R36" s="158"/>
      <c r="S36" s="158" t="s">
        <v>140</v>
      </c>
      <c r="T36" s="158" t="s">
        <v>141</v>
      </c>
      <c r="U36" s="158">
        <v>2.1</v>
      </c>
      <c r="V36" s="158">
        <f t="shared" si="6"/>
        <v>16.8</v>
      </c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142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3">
        <v>20</v>
      </c>
      <c r="B37" s="174" t="s">
        <v>192</v>
      </c>
      <c r="C37" s="182" t="s">
        <v>193</v>
      </c>
      <c r="D37" s="175" t="s">
        <v>139</v>
      </c>
      <c r="E37" s="176">
        <v>75</v>
      </c>
      <c r="F37" s="177"/>
      <c r="G37" s="178">
        <f t="shared" si="0"/>
        <v>0</v>
      </c>
      <c r="H37" s="159"/>
      <c r="I37" s="158">
        <f t="shared" si="1"/>
        <v>0</v>
      </c>
      <c r="J37" s="159"/>
      <c r="K37" s="158">
        <f t="shared" si="2"/>
        <v>0</v>
      </c>
      <c r="L37" s="158">
        <v>15</v>
      </c>
      <c r="M37" s="158">
        <f t="shared" si="3"/>
        <v>0</v>
      </c>
      <c r="N37" s="158">
        <v>0</v>
      </c>
      <c r="O37" s="158">
        <f t="shared" si="4"/>
        <v>0</v>
      </c>
      <c r="P37" s="158">
        <v>0</v>
      </c>
      <c r="Q37" s="158">
        <f t="shared" si="5"/>
        <v>0</v>
      </c>
      <c r="R37" s="158"/>
      <c r="S37" s="158" t="s">
        <v>140</v>
      </c>
      <c r="T37" s="158" t="s">
        <v>141</v>
      </c>
      <c r="U37" s="158">
        <v>0.26</v>
      </c>
      <c r="V37" s="158">
        <f t="shared" si="6"/>
        <v>19.5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142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3">
        <v>21</v>
      </c>
      <c r="B38" s="174" t="s">
        <v>194</v>
      </c>
      <c r="C38" s="182" t="s">
        <v>195</v>
      </c>
      <c r="D38" s="175" t="s">
        <v>160</v>
      </c>
      <c r="E38" s="176">
        <v>3</v>
      </c>
      <c r="F38" s="177"/>
      <c r="G38" s="178">
        <f t="shared" si="0"/>
        <v>0</v>
      </c>
      <c r="H38" s="159"/>
      <c r="I38" s="158">
        <f t="shared" si="1"/>
        <v>0</v>
      </c>
      <c r="J38" s="159"/>
      <c r="K38" s="158">
        <f t="shared" si="2"/>
        <v>0</v>
      </c>
      <c r="L38" s="158">
        <v>15</v>
      </c>
      <c r="M38" s="158">
        <f t="shared" si="3"/>
        <v>0</v>
      </c>
      <c r="N38" s="158">
        <v>0</v>
      </c>
      <c r="O38" s="158">
        <f t="shared" si="4"/>
        <v>0</v>
      </c>
      <c r="P38" s="158">
        <v>0</v>
      </c>
      <c r="Q38" s="158">
        <f t="shared" si="5"/>
        <v>0</v>
      </c>
      <c r="R38" s="158"/>
      <c r="S38" s="158" t="s">
        <v>140</v>
      </c>
      <c r="T38" s="158" t="s">
        <v>141</v>
      </c>
      <c r="U38" s="158">
        <v>0.30700000000000005</v>
      </c>
      <c r="V38" s="158">
        <f t="shared" si="6"/>
        <v>0.92</v>
      </c>
      <c r="W38" s="158"/>
      <c r="X38" s="149"/>
      <c r="Y38" s="149"/>
      <c r="Z38" s="149"/>
      <c r="AA38" s="149"/>
      <c r="AB38" s="149"/>
      <c r="AC38" s="149"/>
      <c r="AD38" s="149"/>
      <c r="AE38" s="149"/>
      <c r="AF38" s="149"/>
      <c r="AG38" s="149" t="s">
        <v>142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x14ac:dyDescent="0.2">
      <c r="A39" s="161" t="s">
        <v>135</v>
      </c>
      <c r="B39" s="162" t="s">
        <v>56</v>
      </c>
      <c r="C39" s="181" t="s">
        <v>57</v>
      </c>
      <c r="D39" s="163"/>
      <c r="E39" s="164"/>
      <c r="F39" s="165"/>
      <c r="G39" s="166">
        <f>SUMIF(AG40:AG40,"&lt;&gt;NOR",G40:G40)</f>
        <v>0</v>
      </c>
      <c r="H39" s="160"/>
      <c r="I39" s="160">
        <f>SUM(I40:I40)</f>
        <v>0</v>
      </c>
      <c r="J39" s="160"/>
      <c r="K39" s="160">
        <f>SUM(K40:K40)</f>
        <v>0</v>
      </c>
      <c r="L39" s="160"/>
      <c r="M39" s="160">
        <f>SUM(M40:M40)</f>
        <v>0</v>
      </c>
      <c r="N39" s="160"/>
      <c r="O39" s="160">
        <f>SUM(O40:O40)</f>
        <v>0</v>
      </c>
      <c r="P39" s="160"/>
      <c r="Q39" s="160">
        <f>SUM(Q40:Q40)</f>
        <v>0</v>
      </c>
      <c r="R39" s="160"/>
      <c r="S39" s="160"/>
      <c r="T39" s="160"/>
      <c r="U39" s="160"/>
      <c r="V39" s="160">
        <f>SUM(V40:V40)</f>
        <v>7.82</v>
      </c>
      <c r="W39" s="160"/>
      <c r="AG39" t="s">
        <v>136</v>
      </c>
    </row>
    <row r="40" spans="1:60" ht="22.5" outlineLevel="1" x14ac:dyDescent="0.2">
      <c r="A40" s="173">
        <v>22</v>
      </c>
      <c r="B40" s="174" t="s">
        <v>196</v>
      </c>
      <c r="C40" s="182" t="s">
        <v>197</v>
      </c>
      <c r="D40" s="175" t="s">
        <v>139</v>
      </c>
      <c r="E40" s="176">
        <v>33.720000000000006</v>
      </c>
      <c r="F40" s="177"/>
      <c r="G40" s="178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15</v>
      </c>
      <c r="M40" s="158">
        <f>G40*(1+L40/100)</f>
        <v>0</v>
      </c>
      <c r="N40" s="158">
        <v>0</v>
      </c>
      <c r="O40" s="158">
        <f>ROUND(E40*N40,2)</f>
        <v>0</v>
      </c>
      <c r="P40" s="158">
        <v>0</v>
      </c>
      <c r="Q40" s="158">
        <f>ROUND(E40*P40,2)</f>
        <v>0</v>
      </c>
      <c r="R40" s="158"/>
      <c r="S40" s="158" t="s">
        <v>140</v>
      </c>
      <c r="T40" s="158" t="s">
        <v>141</v>
      </c>
      <c r="U40" s="158">
        <v>0.23200000000000001</v>
      </c>
      <c r="V40" s="158">
        <f>ROUND(E40*U40,2)</f>
        <v>7.82</v>
      </c>
      <c r="W40" s="158"/>
      <c r="X40" s="149"/>
      <c r="Y40" s="149"/>
      <c r="Z40" s="149"/>
      <c r="AA40" s="149"/>
      <c r="AB40" s="149"/>
      <c r="AC40" s="149"/>
      <c r="AD40" s="149"/>
      <c r="AE40" s="149"/>
      <c r="AF40" s="149"/>
      <c r="AG40" s="149" t="s">
        <v>142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x14ac:dyDescent="0.2">
      <c r="A41" s="161" t="s">
        <v>135</v>
      </c>
      <c r="B41" s="162" t="s">
        <v>68</v>
      </c>
      <c r="C41" s="181" t="s">
        <v>69</v>
      </c>
      <c r="D41" s="163"/>
      <c r="E41" s="164"/>
      <c r="F41" s="165"/>
      <c r="G41" s="166">
        <f>SUMIF(AG42:AG44,"&lt;&gt;NOR",G42:G44)</f>
        <v>0</v>
      </c>
      <c r="H41" s="160"/>
      <c r="I41" s="160">
        <f>SUM(I42:I44)</f>
        <v>0</v>
      </c>
      <c r="J41" s="160"/>
      <c r="K41" s="160">
        <f>SUM(K42:K44)</f>
        <v>0</v>
      </c>
      <c r="L41" s="160"/>
      <c r="M41" s="160">
        <f>SUM(M42:M44)</f>
        <v>0</v>
      </c>
      <c r="N41" s="160"/>
      <c r="O41" s="160">
        <f>SUM(O42:O44)</f>
        <v>0</v>
      </c>
      <c r="P41" s="160"/>
      <c r="Q41" s="160">
        <f>SUM(Q42:Q44)</f>
        <v>0</v>
      </c>
      <c r="R41" s="160"/>
      <c r="S41" s="160"/>
      <c r="T41" s="160"/>
      <c r="U41" s="160"/>
      <c r="V41" s="160">
        <f>SUM(V42:V44)</f>
        <v>2.25</v>
      </c>
      <c r="W41" s="160"/>
      <c r="AG41" t="s">
        <v>136</v>
      </c>
    </row>
    <row r="42" spans="1:60" outlineLevel="1" x14ac:dyDescent="0.2">
      <c r="A42" s="167">
        <v>23</v>
      </c>
      <c r="B42" s="168" t="s">
        <v>198</v>
      </c>
      <c r="C42" s="183" t="s">
        <v>199</v>
      </c>
      <c r="D42" s="169" t="s">
        <v>139</v>
      </c>
      <c r="E42" s="170">
        <v>4.6000000000000005</v>
      </c>
      <c r="F42" s="171"/>
      <c r="G42" s="172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15</v>
      </c>
      <c r="M42" s="158">
        <f>G42*(1+L42/100)</f>
        <v>0</v>
      </c>
      <c r="N42" s="158">
        <v>0</v>
      </c>
      <c r="O42" s="158">
        <f>ROUND(E42*N42,2)</f>
        <v>0</v>
      </c>
      <c r="P42" s="158">
        <v>0</v>
      </c>
      <c r="Q42" s="158">
        <f>ROUND(E42*P42,2)</f>
        <v>0</v>
      </c>
      <c r="R42" s="158"/>
      <c r="S42" s="158" t="s">
        <v>140</v>
      </c>
      <c r="T42" s="158" t="s">
        <v>141</v>
      </c>
      <c r="U42" s="158">
        <v>0.38500000000000001</v>
      </c>
      <c r="V42" s="158">
        <f>ROUND(E42*U42,2)</f>
        <v>1.77</v>
      </c>
      <c r="W42" s="158"/>
      <c r="X42" s="149"/>
      <c r="Y42" s="149"/>
      <c r="Z42" s="149"/>
      <c r="AA42" s="149"/>
      <c r="AB42" s="149"/>
      <c r="AC42" s="149"/>
      <c r="AD42" s="149"/>
      <c r="AE42" s="149"/>
      <c r="AF42" s="149"/>
      <c r="AG42" s="149" t="s">
        <v>142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238" t="s">
        <v>200</v>
      </c>
      <c r="D43" s="239"/>
      <c r="E43" s="239"/>
      <c r="F43" s="239"/>
      <c r="G43" s="239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146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73">
        <v>24</v>
      </c>
      <c r="B44" s="174" t="s">
        <v>201</v>
      </c>
      <c r="C44" s="182" t="s">
        <v>202</v>
      </c>
      <c r="D44" s="175" t="s">
        <v>160</v>
      </c>
      <c r="E44" s="176">
        <v>0.30000000000000004</v>
      </c>
      <c r="F44" s="177"/>
      <c r="G44" s="178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15</v>
      </c>
      <c r="M44" s="158">
        <f>G44*(1+L44/100)</f>
        <v>0</v>
      </c>
      <c r="N44" s="158">
        <v>0</v>
      </c>
      <c r="O44" s="158">
        <f>ROUND(E44*N44,2)</f>
        <v>0</v>
      </c>
      <c r="P44" s="158">
        <v>0</v>
      </c>
      <c r="Q44" s="158">
        <f>ROUND(E44*P44,2)</f>
        <v>0</v>
      </c>
      <c r="R44" s="158"/>
      <c r="S44" s="158" t="s">
        <v>140</v>
      </c>
      <c r="T44" s="158" t="s">
        <v>141</v>
      </c>
      <c r="U44" s="158">
        <v>1.5980000000000001</v>
      </c>
      <c r="V44" s="158">
        <f>ROUND(E44*U44,2)</f>
        <v>0.48</v>
      </c>
      <c r="W44" s="158"/>
      <c r="X44" s="149"/>
      <c r="Y44" s="149"/>
      <c r="Z44" s="149"/>
      <c r="AA44" s="149"/>
      <c r="AB44" s="149"/>
      <c r="AC44" s="149"/>
      <c r="AD44" s="149"/>
      <c r="AE44" s="149"/>
      <c r="AF44" s="149"/>
      <c r="AG44" s="149" t="s">
        <v>142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x14ac:dyDescent="0.2">
      <c r="A45" s="161" t="s">
        <v>135</v>
      </c>
      <c r="B45" s="162" t="s">
        <v>70</v>
      </c>
      <c r="C45" s="181" t="s">
        <v>71</v>
      </c>
      <c r="D45" s="163"/>
      <c r="E45" s="164"/>
      <c r="F45" s="165"/>
      <c r="G45" s="166">
        <f>SUMIF(AG46:AG46,"&lt;&gt;NOR",G46:G46)</f>
        <v>0</v>
      </c>
      <c r="H45" s="160"/>
      <c r="I45" s="160">
        <f>SUM(I46:I46)</f>
        <v>0</v>
      </c>
      <c r="J45" s="160"/>
      <c r="K45" s="160">
        <f>SUM(K46:K46)</f>
        <v>0</v>
      </c>
      <c r="L45" s="160"/>
      <c r="M45" s="160">
        <f>SUM(M46:M46)</f>
        <v>0</v>
      </c>
      <c r="N45" s="160"/>
      <c r="O45" s="160">
        <f>SUM(O46:O46)</f>
        <v>0</v>
      </c>
      <c r="P45" s="160"/>
      <c r="Q45" s="160">
        <f>SUM(Q46:Q46)</f>
        <v>0</v>
      </c>
      <c r="R45" s="160"/>
      <c r="S45" s="160"/>
      <c r="T45" s="160"/>
      <c r="U45" s="160"/>
      <c r="V45" s="160">
        <f>SUM(V46:V46)</f>
        <v>4.75</v>
      </c>
      <c r="W45" s="160"/>
      <c r="AG45" t="s">
        <v>136</v>
      </c>
    </row>
    <row r="46" spans="1:60" outlineLevel="1" x14ac:dyDescent="0.2">
      <c r="A46" s="173">
        <v>25</v>
      </c>
      <c r="B46" s="174" t="s">
        <v>203</v>
      </c>
      <c r="C46" s="182" t="s">
        <v>204</v>
      </c>
      <c r="D46" s="175" t="s">
        <v>139</v>
      </c>
      <c r="E46" s="176">
        <v>33.720000000000006</v>
      </c>
      <c r="F46" s="177"/>
      <c r="G46" s="178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15</v>
      </c>
      <c r="M46" s="158">
        <f>G46*(1+L46/100)</f>
        <v>0</v>
      </c>
      <c r="N46" s="158">
        <v>0</v>
      </c>
      <c r="O46" s="158">
        <f>ROUND(E46*N46,2)</f>
        <v>0</v>
      </c>
      <c r="P46" s="158">
        <v>0</v>
      </c>
      <c r="Q46" s="158">
        <f>ROUND(E46*P46,2)</f>
        <v>0</v>
      </c>
      <c r="R46" s="158"/>
      <c r="S46" s="158" t="s">
        <v>140</v>
      </c>
      <c r="T46" s="158" t="s">
        <v>141</v>
      </c>
      <c r="U46" s="158">
        <v>0.14096</v>
      </c>
      <c r="V46" s="158">
        <f>ROUND(E46*U46,2)</f>
        <v>4.75</v>
      </c>
      <c r="W46" s="158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170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x14ac:dyDescent="0.2">
      <c r="A47" s="161" t="s">
        <v>135</v>
      </c>
      <c r="B47" s="162" t="s">
        <v>72</v>
      </c>
      <c r="C47" s="181" t="s">
        <v>73</v>
      </c>
      <c r="D47" s="163"/>
      <c r="E47" s="164"/>
      <c r="F47" s="165"/>
      <c r="G47" s="166">
        <f>SUMIF(AG48:AG55,"&lt;&gt;NOR",G48:G55)</f>
        <v>0</v>
      </c>
      <c r="H47" s="160"/>
      <c r="I47" s="160">
        <f>SUM(I48:I55)</f>
        <v>0</v>
      </c>
      <c r="J47" s="160"/>
      <c r="K47" s="160">
        <f>SUM(K48:K55)</f>
        <v>0</v>
      </c>
      <c r="L47" s="160"/>
      <c r="M47" s="160">
        <f>SUM(M48:M55)</f>
        <v>0</v>
      </c>
      <c r="N47" s="160"/>
      <c r="O47" s="160">
        <f>SUM(O48:O55)</f>
        <v>0</v>
      </c>
      <c r="P47" s="160"/>
      <c r="Q47" s="160">
        <f>SUM(Q48:Q55)</f>
        <v>0</v>
      </c>
      <c r="R47" s="160"/>
      <c r="S47" s="160"/>
      <c r="T47" s="160"/>
      <c r="U47" s="160"/>
      <c r="V47" s="160">
        <f>SUM(V48:V55)</f>
        <v>6.32</v>
      </c>
      <c r="W47" s="160"/>
      <c r="AG47" t="s">
        <v>136</v>
      </c>
    </row>
    <row r="48" spans="1:60" ht="22.5" outlineLevel="1" x14ac:dyDescent="0.2">
      <c r="A48" s="167">
        <v>26</v>
      </c>
      <c r="B48" s="168" t="s">
        <v>205</v>
      </c>
      <c r="C48" s="183" t="s">
        <v>206</v>
      </c>
      <c r="D48" s="169" t="s">
        <v>191</v>
      </c>
      <c r="E48" s="170">
        <v>4</v>
      </c>
      <c r="F48" s="171"/>
      <c r="G48" s="172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15</v>
      </c>
      <c r="M48" s="158">
        <f>G48*(1+L48/100)</f>
        <v>0</v>
      </c>
      <c r="N48" s="158">
        <v>0</v>
      </c>
      <c r="O48" s="158">
        <f>ROUND(E48*N48,2)</f>
        <v>0</v>
      </c>
      <c r="P48" s="158">
        <v>0</v>
      </c>
      <c r="Q48" s="158">
        <f>ROUND(E48*P48,2)</f>
        <v>0</v>
      </c>
      <c r="R48" s="158"/>
      <c r="S48" s="158" t="s">
        <v>140</v>
      </c>
      <c r="T48" s="158" t="s">
        <v>141</v>
      </c>
      <c r="U48" s="158">
        <v>0.35900000000000004</v>
      </c>
      <c r="V48" s="158">
        <f>ROUND(E48*U48,2)</f>
        <v>1.44</v>
      </c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142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238" t="s">
        <v>207</v>
      </c>
      <c r="D49" s="239"/>
      <c r="E49" s="239"/>
      <c r="F49" s="239"/>
      <c r="G49" s="239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146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67">
        <v>27</v>
      </c>
      <c r="B50" s="168" t="s">
        <v>208</v>
      </c>
      <c r="C50" s="183" t="s">
        <v>209</v>
      </c>
      <c r="D50" s="169" t="s">
        <v>191</v>
      </c>
      <c r="E50" s="170">
        <v>5</v>
      </c>
      <c r="F50" s="171"/>
      <c r="G50" s="172">
        <f>ROUND(E50*F50,2)</f>
        <v>0</v>
      </c>
      <c r="H50" s="159"/>
      <c r="I50" s="158">
        <f>ROUND(E50*H50,2)</f>
        <v>0</v>
      </c>
      <c r="J50" s="159"/>
      <c r="K50" s="158">
        <f>ROUND(E50*J50,2)</f>
        <v>0</v>
      </c>
      <c r="L50" s="158">
        <v>15</v>
      </c>
      <c r="M50" s="158">
        <f>G50*(1+L50/100)</f>
        <v>0</v>
      </c>
      <c r="N50" s="158">
        <v>0</v>
      </c>
      <c r="O50" s="158">
        <f>ROUND(E50*N50,2)</f>
        <v>0</v>
      </c>
      <c r="P50" s="158">
        <v>0</v>
      </c>
      <c r="Q50" s="158">
        <f>ROUND(E50*P50,2)</f>
        <v>0</v>
      </c>
      <c r="R50" s="158"/>
      <c r="S50" s="158" t="s">
        <v>140</v>
      </c>
      <c r="T50" s="158" t="s">
        <v>141</v>
      </c>
      <c r="U50" s="158">
        <v>0.45200000000000001</v>
      </c>
      <c r="V50" s="158">
        <f>ROUND(E50*U50,2)</f>
        <v>2.2599999999999998</v>
      </c>
      <c r="W50" s="158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142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238" t="s">
        <v>207</v>
      </c>
      <c r="D51" s="239"/>
      <c r="E51" s="239"/>
      <c r="F51" s="239"/>
      <c r="G51" s="239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146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22.5" outlineLevel="1" x14ac:dyDescent="0.2">
      <c r="A52" s="167">
        <v>28</v>
      </c>
      <c r="B52" s="168" t="s">
        <v>210</v>
      </c>
      <c r="C52" s="183" t="s">
        <v>211</v>
      </c>
      <c r="D52" s="169" t="s">
        <v>191</v>
      </c>
      <c r="E52" s="170">
        <v>2</v>
      </c>
      <c r="F52" s="171"/>
      <c r="G52" s="172">
        <f>ROUND(E52*F52,2)</f>
        <v>0</v>
      </c>
      <c r="H52" s="159"/>
      <c r="I52" s="158">
        <f>ROUND(E52*H52,2)</f>
        <v>0</v>
      </c>
      <c r="J52" s="159"/>
      <c r="K52" s="158">
        <f>ROUND(E52*J52,2)</f>
        <v>0</v>
      </c>
      <c r="L52" s="158">
        <v>15</v>
      </c>
      <c r="M52" s="158">
        <f>G52*(1+L52/100)</f>
        <v>0</v>
      </c>
      <c r="N52" s="158">
        <v>0</v>
      </c>
      <c r="O52" s="158">
        <f>ROUND(E52*N52,2)</f>
        <v>0</v>
      </c>
      <c r="P52" s="158">
        <v>0</v>
      </c>
      <c r="Q52" s="158">
        <f>ROUND(E52*P52,2)</f>
        <v>0</v>
      </c>
      <c r="R52" s="158"/>
      <c r="S52" s="158" t="s">
        <v>140</v>
      </c>
      <c r="T52" s="158" t="s">
        <v>141</v>
      </c>
      <c r="U52" s="158">
        <v>1.173</v>
      </c>
      <c r="V52" s="158">
        <f>ROUND(E52*U52,2)</f>
        <v>2.35</v>
      </c>
      <c r="W52" s="158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142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238" t="s">
        <v>207</v>
      </c>
      <c r="D53" s="239"/>
      <c r="E53" s="239"/>
      <c r="F53" s="239"/>
      <c r="G53" s="239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49"/>
      <c r="Y53" s="149"/>
      <c r="Z53" s="149"/>
      <c r="AA53" s="149"/>
      <c r="AB53" s="149"/>
      <c r="AC53" s="149"/>
      <c r="AD53" s="149"/>
      <c r="AE53" s="149"/>
      <c r="AF53" s="149"/>
      <c r="AG53" s="149" t="s">
        <v>146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73">
        <v>29</v>
      </c>
      <c r="B54" s="174" t="s">
        <v>212</v>
      </c>
      <c r="C54" s="182" t="s">
        <v>213</v>
      </c>
      <c r="D54" s="175" t="s">
        <v>167</v>
      </c>
      <c r="E54" s="176">
        <v>2</v>
      </c>
      <c r="F54" s="177"/>
      <c r="G54" s="178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15</v>
      </c>
      <c r="M54" s="158">
        <f>G54*(1+L54/100)</f>
        <v>0</v>
      </c>
      <c r="N54" s="158">
        <v>0</v>
      </c>
      <c r="O54" s="158">
        <f>ROUND(E54*N54,2)</f>
        <v>0</v>
      </c>
      <c r="P54" s="158">
        <v>0</v>
      </c>
      <c r="Q54" s="158">
        <f>ROUND(E54*P54,2)</f>
        <v>0</v>
      </c>
      <c r="R54" s="158"/>
      <c r="S54" s="158" t="s">
        <v>140</v>
      </c>
      <c r="T54" s="158" t="s">
        <v>141</v>
      </c>
      <c r="U54" s="158">
        <v>0.13300000000000001</v>
      </c>
      <c r="V54" s="158">
        <f>ROUND(E54*U54,2)</f>
        <v>0.27</v>
      </c>
      <c r="W54" s="158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142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73">
        <v>30</v>
      </c>
      <c r="B55" s="174" t="s">
        <v>214</v>
      </c>
      <c r="C55" s="182" t="s">
        <v>215</v>
      </c>
      <c r="D55" s="175" t="s">
        <v>167</v>
      </c>
      <c r="E55" s="176">
        <v>1</v>
      </c>
      <c r="F55" s="177"/>
      <c r="G55" s="178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15</v>
      </c>
      <c r="M55" s="158">
        <f>G55*(1+L55/100)</f>
        <v>0</v>
      </c>
      <c r="N55" s="158">
        <v>0</v>
      </c>
      <c r="O55" s="158">
        <f>ROUND(E55*N55,2)</f>
        <v>0</v>
      </c>
      <c r="P55" s="158">
        <v>0</v>
      </c>
      <c r="Q55" s="158">
        <f>ROUND(E55*P55,2)</f>
        <v>0</v>
      </c>
      <c r="R55" s="158"/>
      <c r="S55" s="158" t="s">
        <v>140</v>
      </c>
      <c r="T55" s="158" t="s">
        <v>141</v>
      </c>
      <c r="U55" s="158">
        <v>0</v>
      </c>
      <c r="V55" s="158">
        <f>ROUND(E55*U55,2)</f>
        <v>0</v>
      </c>
      <c r="W55" s="158"/>
      <c r="X55" s="149"/>
      <c r="Y55" s="149"/>
      <c r="Z55" s="149"/>
      <c r="AA55" s="149"/>
      <c r="AB55" s="149"/>
      <c r="AC55" s="149"/>
      <c r="AD55" s="149"/>
      <c r="AE55" s="149"/>
      <c r="AF55" s="149"/>
      <c r="AG55" s="149" t="s">
        <v>170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x14ac:dyDescent="0.2">
      <c r="A56" s="161" t="s">
        <v>135</v>
      </c>
      <c r="B56" s="162" t="s">
        <v>74</v>
      </c>
      <c r="C56" s="181" t="s">
        <v>75</v>
      </c>
      <c r="D56" s="163"/>
      <c r="E56" s="164"/>
      <c r="F56" s="165"/>
      <c r="G56" s="166">
        <f>SUMIF(AG57:AG70,"&lt;&gt;NOR",G57:G70)</f>
        <v>0</v>
      </c>
      <c r="H56" s="160"/>
      <c r="I56" s="160">
        <f>SUM(I57:I70)</f>
        <v>0</v>
      </c>
      <c r="J56" s="160"/>
      <c r="K56" s="160">
        <f>SUM(K57:K70)</f>
        <v>0</v>
      </c>
      <c r="L56" s="160"/>
      <c r="M56" s="160">
        <f>SUM(M57:M70)</f>
        <v>0</v>
      </c>
      <c r="N56" s="160"/>
      <c r="O56" s="160">
        <f>SUM(O57:O70)</f>
        <v>0</v>
      </c>
      <c r="P56" s="160"/>
      <c r="Q56" s="160">
        <f>SUM(Q57:Q70)</f>
        <v>0</v>
      </c>
      <c r="R56" s="160"/>
      <c r="S56" s="160"/>
      <c r="T56" s="160"/>
      <c r="U56" s="160"/>
      <c r="V56" s="160">
        <f>SUM(V57:V70)</f>
        <v>41.49</v>
      </c>
      <c r="W56" s="160"/>
      <c r="AG56" t="s">
        <v>136</v>
      </c>
    </row>
    <row r="57" spans="1:60" outlineLevel="1" x14ac:dyDescent="0.2">
      <c r="A57" s="173">
        <v>31</v>
      </c>
      <c r="B57" s="174" t="s">
        <v>216</v>
      </c>
      <c r="C57" s="182" t="s">
        <v>217</v>
      </c>
      <c r="D57" s="175" t="s">
        <v>191</v>
      </c>
      <c r="E57" s="176">
        <v>53</v>
      </c>
      <c r="F57" s="177"/>
      <c r="G57" s="178">
        <f>ROUND(E57*F57,2)</f>
        <v>0</v>
      </c>
      <c r="H57" s="159"/>
      <c r="I57" s="158">
        <f>ROUND(E57*H57,2)</f>
        <v>0</v>
      </c>
      <c r="J57" s="159"/>
      <c r="K57" s="158">
        <f>ROUND(E57*J57,2)</f>
        <v>0</v>
      </c>
      <c r="L57" s="158">
        <v>15</v>
      </c>
      <c r="M57" s="158">
        <f>G57*(1+L57/100)</f>
        <v>0</v>
      </c>
      <c r="N57" s="158">
        <v>0</v>
      </c>
      <c r="O57" s="158">
        <f>ROUND(E57*N57,2)</f>
        <v>0</v>
      </c>
      <c r="P57" s="158">
        <v>0</v>
      </c>
      <c r="Q57" s="158">
        <f>ROUND(E57*P57,2)</f>
        <v>0</v>
      </c>
      <c r="R57" s="158"/>
      <c r="S57" s="158" t="s">
        <v>140</v>
      </c>
      <c r="T57" s="158" t="s">
        <v>141</v>
      </c>
      <c r="U57" s="158">
        <v>0.17300000000000001</v>
      </c>
      <c r="V57" s="158">
        <f>ROUND(E57*U57,2)</f>
        <v>9.17</v>
      </c>
      <c r="W57" s="158"/>
      <c r="X57" s="149"/>
      <c r="Y57" s="149"/>
      <c r="Z57" s="149"/>
      <c r="AA57" s="149"/>
      <c r="AB57" s="149"/>
      <c r="AC57" s="149"/>
      <c r="AD57" s="149"/>
      <c r="AE57" s="149"/>
      <c r="AF57" s="149"/>
      <c r="AG57" s="149" t="s">
        <v>142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67">
        <v>32</v>
      </c>
      <c r="B58" s="168" t="s">
        <v>218</v>
      </c>
      <c r="C58" s="183" t="s">
        <v>219</v>
      </c>
      <c r="D58" s="169" t="s">
        <v>191</v>
      </c>
      <c r="E58" s="170">
        <v>25</v>
      </c>
      <c r="F58" s="171"/>
      <c r="G58" s="172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15</v>
      </c>
      <c r="M58" s="158">
        <f>G58*(1+L58/100)</f>
        <v>0</v>
      </c>
      <c r="N58" s="158">
        <v>0</v>
      </c>
      <c r="O58" s="158">
        <f>ROUND(E58*N58,2)</f>
        <v>0</v>
      </c>
      <c r="P58" s="158">
        <v>0</v>
      </c>
      <c r="Q58" s="158">
        <f>ROUND(E58*P58,2)</f>
        <v>0</v>
      </c>
      <c r="R58" s="158"/>
      <c r="S58" s="158" t="s">
        <v>140</v>
      </c>
      <c r="T58" s="158" t="s">
        <v>141</v>
      </c>
      <c r="U58" s="158">
        <v>0.54290000000000005</v>
      </c>
      <c r="V58" s="158">
        <f>ROUND(E58*U58,2)</f>
        <v>13.57</v>
      </c>
      <c r="W58" s="158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142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238" t="s">
        <v>220</v>
      </c>
      <c r="D59" s="239"/>
      <c r="E59" s="239"/>
      <c r="F59" s="239"/>
      <c r="G59" s="239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146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240" t="s">
        <v>221</v>
      </c>
      <c r="D60" s="241"/>
      <c r="E60" s="241"/>
      <c r="F60" s="241"/>
      <c r="G60" s="241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146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67">
        <v>33</v>
      </c>
      <c r="B61" s="168" t="s">
        <v>222</v>
      </c>
      <c r="C61" s="183" t="s">
        <v>223</v>
      </c>
      <c r="D61" s="169" t="s">
        <v>191</v>
      </c>
      <c r="E61" s="170">
        <v>17</v>
      </c>
      <c r="F61" s="171"/>
      <c r="G61" s="172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15</v>
      </c>
      <c r="M61" s="158">
        <f>G61*(1+L61/100)</f>
        <v>0</v>
      </c>
      <c r="N61" s="158">
        <v>0</v>
      </c>
      <c r="O61" s="158">
        <f>ROUND(E61*N61,2)</f>
        <v>0</v>
      </c>
      <c r="P61" s="158">
        <v>0</v>
      </c>
      <c r="Q61" s="158">
        <f>ROUND(E61*P61,2)</f>
        <v>0</v>
      </c>
      <c r="R61" s="158"/>
      <c r="S61" s="158" t="s">
        <v>140</v>
      </c>
      <c r="T61" s="158" t="s">
        <v>141</v>
      </c>
      <c r="U61" s="158">
        <v>0.63430000000000009</v>
      </c>
      <c r="V61" s="158">
        <f>ROUND(E61*U61,2)</f>
        <v>10.78</v>
      </c>
      <c r="W61" s="158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142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238" t="s">
        <v>220</v>
      </c>
      <c r="D62" s="239"/>
      <c r="E62" s="239"/>
      <c r="F62" s="239"/>
      <c r="G62" s="239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146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240" t="s">
        <v>221</v>
      </c>
      <c r="D63" s="241"/>
      <c r="E63" s="241"/>
      <c r="F63" s="241"/>
      <c r="G63" s="241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146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2.5" outlineLevel="1" x14ac:dyDescent="0.2">
      <c r="A64" s="167">
        <v>34</v>
      </c>
      <c r="B64" s="168" t="s">
        <v>224</v>
      </c>
      <c r="C64" s="183" t="s">
        <v>225</v>
      </c>
      <c r="D64" s="169" t="s">
        <v>191</v>
      </c>
      <c r="E64" s="170">
        <v>17</v>
      </c>
      <c r="F64" s="171"/>
      <c r="G64" s="172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140</v>
      </c>
      <c r="T64" s="158" t="s">
        <v>141</v>
      </c>
      <c r="U64" s="158">
        <v>0.129</v>
      </c>
      <c r="V64" s="158">
        <f>ROUND(E64*U64,2)</f>
        <v>2.19</v>
      </c>
      <c r="W64" s="158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142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238" t="s">
        <v>226</v>
      </c>
      <c r="D65" s="239"/>
      <c r="E65" s="239"/>
      <c r="F65" s="239"/>
      <c r="G65" s="239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146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67">
        <v>35</v>
      </c>
      <c r="B66" s="168" t="s">
        <v>227</v>
      </c>
      <c r="C66" s="183" t="s">
        <v>228</v>
      </c>
      <c r="D66" s="169" t="s">
        <v>191</v>
      </c>
      <c r="E66" s="170">
        <v>25</v>
      </c>
      <c r="F66" s="171"/>
      <c r="G66" s="172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140</v>
      </c>
      <c r="T66" s="158" t="s">
        <v>141</v>
      </c>
      <c r="U66" s="158">
        <v>0.129</v>
      </c>
      <c r="V66" s="158">
        <f>ROUND(E66*U66,2)</f>
        <v>3.23</v>
      </c>
      <c r="W66" s="158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142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238" t="s">
        <v>226</v>
      </c>
      <c r="D67" s="239"/>
      <c r="E67" s="239"/>
      <c r="F67" s="239"/>
      <c r="G67" s="239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49"/>
      <c r="Y67" s="149"/>
      <c r="Z67" s="149"/>
      <c r="AA67" s="149"/>
      <c r="AB67" s="149"/>
      <c r="AC67" s="149"/>
      <c r="AD67" s="149"/>
      <c r="AE67" s="149"/>
      <c r="AF67" s="149"/>
      <c r="AG67" s="149" t="s">
        <v>146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73">
        <v>36</v>
      </c>
      <c r="B68" s="174" t="s">
        <v>229</v>
      </c>
      <c r="C68" s="182" t="s">
        <v>230</v>
      </c>
      <c r="D68" s="175" t="s">
        <v>167</v>
      </c>
      <c r="E68" s="176">
        <v>5</v>
      </c>
      <c r="F68" s="177"/>
      <c r="G68" s="178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15</v>
      </c>
      <c r="M68" s="158">
        <f>G68*(1+L68/100)</f>
        <v>0</v>
      </c>
      <c r="N68" s="158">
        <v>0</v>
      </c>
      <c r="O68" s="158">
        <f>ROUND(E68*N68,2)</f>
        <v>0</v>
      </c>
      <c r="P68" s="158">
        <v>0</v>
      </c>
      <c r="Q68" s="158">
        <f>ROUND(E68*P68,2)</f>
        <v>0</v>
      </c>
      <c r="R68" s="158"/>
      <c r="S68" s="158" t="s">
        <v>140</v>
      </c>
      <c r="T68" s="158" t="s">
        <v>141</v>
      </c>
      <c r="U68" s="158">
        <v>0.22700000000000001</v>
      </c>
      <c r="V68" s="158">
        <f>ROUND(E68*U68,2)</f>
        <v>1.1399999999999999</v>
      </c>
      <c r="W68" s="158"/>
      <c r="X68" s="149"/>
      <c r="Y68" s="149"/>
      <c r="Z68" s="149"/>
      <c r="AA68" s="149"/>
      <c r="AB68" s="149"/>
      <c r="AC68" s="149"/>
      <c r="AD68" s="149"/>
      <c r="AE68" s="149"/>
      <c r="AF68" s="149"/>
      <c r="AG68" s="149" t="s">
        <v>142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73">
        <v>37</v>
      </c>
      <c r="B69" s="174" t="s">
        <v>231</v>
      </c>
      <c r="C69" s="182" t="s">
        <v>232</v>
      </c>
      <c r="D69" s="175" t="s">
        <v>167</v>
      </c>
      <c r="E69" s="176">
        <v>1</v>
      </c>
      <c r="F69" s="177"/>
      <c r="G69" s="178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15</v>
      </c>
      <c r="M69" s="158">
        <f>G69*(1+L69/100)</f>
        <v>0</v>
      </c>
      <c r="N69" s="158">
        <v>0</v>
      </c>
      <c r="O69" s="158">
        <f>ROUND(E69*N69,2)</f>
        <v>0</v>
      </c>
      <c r="P69" s="158">
        <v>0</v>
      </c>
      <c r="Q69" s="158">
        <f>ROUND(E69*P69,2)</f>
        <v>0</v>
      </c>
      <c r="R69" s="158"/>
      <c r="S69" s="158" t="s">
        <v>140</v>
      </c>
      <c r="T69" s="158" t="s">
        <v>141</v>
      </c>
      <c r="U69" s="158">
        <v>6.2000000000000006E-2</v>
      </c>
      <c r="V69" s="158">
        <f>ROUND(E69*U69,2)</f>
        <v>0.06</v>
      </c>
      <c r="W69" s="158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142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73">
        <v>38</v>
      </c>
      <c r="B70" s="174" t="s">
        <v>233</v>
      </c>
      <c r="C70" s="182" t="s">
        <v>234</v>
      </c>
      <c r="D70" s="175" t="s">
        <v>167</v>
      </c>
      <c r="E70" s="176">
        <v>1</v>
      </c>
      <c r="F70" s="177"/>
      <c r="G70" s="178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15</v>
      </c>
      <c r="M70" s="158">
        <f>G70*(1+L70/100)</f>
        <v>0</v>
      </c>
      <c r="N70" s="158">
        <v>0</v>
      </c>
      <c r="O70" s="158">
        <f>ROUND(E70*N70,2)</f>
        <v>0</v>
      </c>
      <c r="P70" s="158">
        <v>0</v>
      </c>
      <c r="Q70" s="158">
        <f>ROUND(E70*P70,2)</f>
        <v>0</v>
      </c>
      <c r="R70" s="158"/>
      <c r="S70" s="158" t="s">
        <v>140</v>
      </c>
      <c r="T70" s="158" t="s">
        <v>141</v>
      </c>
      <c r="U70" s="158">
        <v>1.3540000000000001</v>
      </c>
      <c r="V70" s="158">
        <f>ROUND(E70*U70,2)</f>
        <v>1.35</v>
      </c>
      <c r="W70" s="158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142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x14ac:dyDescent="0.2">
      <c r="A71" s="161" t="s">
        <v>135</v>
      </c>
      <c r="B71" s="162" t="s">
        <v>76</v>
      </c>
      <c r="C71" s="181" t="s">
        <v>77</v>
      </c>
      <c r="D71" s="163"/>
      <c r="E71" s="164"/>
      <c r="F71" s="165"/>
      <c r="G71" s="166">
        <f>SUMIF(AG72:AG77,"&lt;&gt;NOR",G72:G77)</f>
        <v>0</v>
      </c>
      <c r="H71" s="160"/>
      <c r="I71" s="160">
        <f>SUM(I72:I77)</f>
        <v>0</v>
      </c>
      <c r="J71" s="160"/>
      <c r="K71" s="160">
        <f>SUM(K72:K77)</f>
        <v>0</v>
      </c>
      <c r="L71" s="160"/>
      <c r="M71" s="160">
        <f>SUM(M72:M77)</f>
        <v>0</v>
      </c>
      <c r="N71" s="160"/>
      <c r="O71" s="160">
        <f>SUM(O72:O77)</f>
        <v>0</v>
      </c>
      <c r="P71" s="160"/>
      <c r="Q71" s="160">
        <f>SUM(Q72:Q77)</f>
        <v>0</v>
      </c>
      <c r="R71" s="160"/>
      <c r="S71" s="160"/>
      <c r="T71" s="160"/>
      <c r="U71" s="160"/>
      <c r="V71" s="160">
        <f>SUM(V72:V77)</f>
        <v>3</v>
      </c>
      <c r="W71" s="160"/>
      <c r="AG71" t="s">
        <v>136</v>
      </c>
    </row>
    <row r="72" spans="1:60" ht="22.5" outlineLevel="1" x14ac:dyDescent="0.2">
      <c r="A72" s="167">
        <v>39</v>
      </c>
      <c r="B72" s="168" t="s">
        <v>235</v>
      </c>
      <c r="C72" s="183" t="s">
        <v>236</v>
      </c>
      <c r="D72" s="169" t="s">
        <v>191</v>
      </c>
      <c r="E72" s="170">
        <v>6</v>
      </c>
      <c r="F72" s="171"/>
      <c r="G72" s="172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15</v>
      </c>
      <c r="M72" s="158">
        <f>G72*(1+L72/100)</f>
        <v>0</v>
      </c>
      <c r="N72" s="158">
        <v>0</v>
      </c>
      <c r="O72" s="158">
        <f>ROUND(E72*N72,2)</f>
        <v>0</v>
      </c>
      <c r="P72" s="158">
        <v>0</v>
      </c>
      <c r="Q72" s="158">
        <f>ROUND(E72*P72,2)</f>
        <v>0</v>
      </c>
      <c r="R72" s="158"/>
      <c r="S72" s="158" t="s">
        <v>140</v>
      </c>
      <c r="T72" s="158" t="s">
        <v>141</v>
      </c>
      <c r="U72" s="158">
        <v>0.30869000000000002</v>
      </c>
      <c r="V72" s="158">
        <f>ROUND(E72*U72,2)</f>
        <v>1.85</v>
      </c>
      <c r="W72" s="158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142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238" t="s">
        <v>221</v>
      </c>
      <c r="D73" s="239"/>
      <c r="E73" s="239"/>
      <c r="F73" s="239"/>
      <c r="G73" s="239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146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73">
        <v>40</v>
      </c>
      <c r="B74" s="174" t="s">
        <v>237</v>
      </c>
      <c r="C74" s="182" t="s">
        <v>238</v>
      </c>
      <c r="D74" s="175" t="s">
        <v>167</v>
      </c>
      <c r="E74" s="176">
        <v>4</v>
      </c>
      <c r="F74" s="177"/>
      <c r="G74" s="178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15</v>
      </c>
      <c r="M74" s="158">
        <f>G74*(1+L74/100)</f>
        <v>0</v>
      </c>
      <c r="N74" s="158">
        <v>0</v>
      </c>
      <c r="O74" s="158">
        <f>ROUND(E74*N74,2)</f>
        <v>0</v>
      </c>
      <c r="P74" s="158">
        <v>0</v>
      </c>
      <c r="Q74" s="158">
        <f>ROUND(E74*P74,2)</f>
        <v>0</v>
      </c>
      <c r="R74" s="158"/>
      <c r="S74" s="158" t="s">
        <v>140</v>
      </c>
      <c r="T74" s="158" t="s">
        <v>141</v>
      </c>
      <c r="U74" s="158">
        <v>0.17500000000000002</v>
      </c>
      <c r="V74" s="158">
        <f>ROUND(E74*U74,2)</f>
        <v>0.7</v>
      </c>
      <c r="W74" s="158"/>
      <c r="X74" s="149"/>
      <c r="Y74" s="149"/>
      <c r="Z74" s="149"/>
      <c r="AA74" s="149"/>
      <c r="AB74" s="149"/>
      <c r="AC74" s="149"/>
      <c r="AD74" s="149"/>
      <c r="AE74" s="149"/>
      <c r="AF74" s="149"/>
      <c r="AG74" s="149" t="s">
        <v>142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73">
        <v>41</v>
      </c>
      <c r="B75" s="174" t="s">
        <v>239</v>
      </c>
      <c r="C75" s="182" t="s">
        <v>240</v>
      </c>
      <c r="D75" s="175" t="s">
        <v>167</v>
      </c>
      <c r="E75" s="176">
        <v>2</v>
      </c>
      <c r="F75" s="177"/>
      <c r="G75" s="178">
        <f>ROUND(E75*F75,2)</f>
        <v>0</v>
      </c>
      <c r="H75" s="159"/>
      <c r="I75" s="158">
        <f>ROUND(E75*H75,2)</f>
        <v>0</v>
      </c>
      <c r="J75" s="159"/>
      <c r="K75" s="158">
        <f>ROUND(E75*J75,2)</f>
        <v>0</v>
      </c>
      <c r="L75" s="158">
        <v>15</v>
      </c>
      <c r="M75" s="158">
        <f>G75*(1+L75/100)</f>
        <v>0</v>
      </c>
      <c r="N75" s="158">
        <v>0</v>
      </c>
      <c r="O75" s="158">
        <f>ROUND(E75*N75,2)</f>
        <v>0</v>
      </c>
      <c r="P75" s="158">
        <v>0</v>
      </c>
      <c r="Q75" s="158">
        <f>ROUND(E75*P75,2)</f>
        <v>0</v>
      </c>
      <c r="R75" s="158"/>
      <c r="S75" s="158" t="s">
        <v>140</v>
      </c>
      <c r="T75" s="158" t="s">
        <v>141</v>
      </c>
      <c r="U75" s="158">
        <v>0.22700000000000001</v>
      </c>
      <c r="V75" s="158">
        <f>ROUND(E75*U75,2)</f>
        <v>0.45</v>
      </c>
      <c r="W75" s="158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142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73">
        <v>42</v>
      </c>
      <c r="B76" s="174" t="s">
        <v>241</v>
      </c>
      <c r="C76" s="182" t="s">
        <v>242</v>
      </c>
      <c r="D76" s="175" t="s">
        <v>167</v>
      </c>
      <c r="E76" s="176">
        <v>6</v>
      </c>
      <c r="F76" s="177"/>
      <c r="G76" s="178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15</v>
      </c>
      <c r="M76" s="158">
        <f>G76*(1+L76/100)</f>
        <v>0</v>
      </c>
      <c r="N76" s="158">
        <v>0</v>
      </c>
      <c r="O76" s="158">
        <f>ROUND(E76*N76,2)</f>
        <v>0</v>
      </c>
      <c r="P76" s="158">
        <v>0</v>
      </c>
      <c r="Q76" s="158">
        <f>ROUND(E76*P76,2)</f>
        <v>0</v>
      </c>
      <c r="R76" s="158"/>
      <c r="S76" s="158" t="s">
        <v>140</v>
      </c>
      <c r="T76" s="158" t="s">
        <v>141</v>
      </c>
      <c r="U76" s="158">
        <v>0</v>
      </c>
      <c r="V76" s="158">
        <f>ROUND(E76*U76,2)</f>
        <v>0</v>
      </c>
      <c r="W76" s="158"/>
      <c r="X76" s="149"/>
      <c r="Y76" s="149"/>
      <c r="Z76" s="149"/>
      <c r="AA76" s="149"/>
      <c r="AB76" s="149"/>
      <c r="AC76" s="149"/>
      <c r="AD76" s="149"/>
      <c r="AE76" s="149"/>
      <c r="AF76" s="149"/>
      <c r="AG76" s="149" t="s">
        <v>142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73">
        <v>43</v>
      </c>
      <c r="B77" s="174" t="s">
        <v>243</v>
      </c>
      <c r="C77" s="182" t="s">
        <v>244</v>
      </c>
      <c r="D77" s="175" t="s">
        <v>191</v>
      </c>
      <c r="E77" s="176">
        <v>6</v>
      </c>
      <c r="F77" s="177"/>
      <c r="G77" s="178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15</v>
      </c>
      <c r="M77" s="158">
        <f>G77*(1+L77/100)</f>
        <v>0</v>
      </c>
      <c r="N77" s="158">
        <v>0</v>
      </c>
      <c r="O77" s="158">
        <f>ROUND(E77*N77,2)</f>
        <v>0</v>
      </c>
      <c r="P77" s="158">
        <v>0</v>
      </c>
      <c r="Q77" s="158">
        <f>ROUND(E77*P77,2)</f>
        <v>0</v>
      </c>
      <c r="R77" s="158"/>
      <c r="S77" s="158" t="s">
        <v>140</v>
      </c>
      <c r="T77" s="158" t="s">
        <v>141</v>
      </c>
      <c r="U77" s="158">
        <v>0</v>
      </c>
      <c r="V77" s="158">
        <f>ROUND(E77*U77,2)</f>
        <v>0</v>
      </c>
      <c r="W77" s="158"/>
      <c r="X77" s="149"/>
      <c r="Y77" s="149"/>
      <c r="Z77" s="149"/>
      <c r="AA77" s="149"/>
      <c r="AB77" s="149"/>
      <c r="AC77" s="149"/>
      <c r="AD77" s="149"/>
      <c r="AE77" s="149"/>
      <c r="AF77" s="149"/>
      <c r="AG77" s="149" t="s">
        <v>170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x14ac:dyDescent="0.2">
      <c r="A78" s="161" t="s">
        <v>135</v>
      </c>
      <c r="B78" s="162" t="s">
        <v>78</v>
      </c>
      <c r="C78" s="181" t="s">
        <v>79</v>
      </c>
      <c r="D78" s="163"/>
      <c r="E78" s="164"/>
      <c r="F78" s="165"/>
      <c r="G78" s="166">
        <f>SUMIF(AG79:AG98,"&lt;&gt;NOR",G79:G98)</f>
        <v>0</v>
      </c>
      <c r="H78" s="160"/>
      <c r="I78" s="160">
        <f>SUM(I79:I98)</f>
        <v>0</v>
      </c>
      <c r="J78" s="160"/>
      <c r="K78" s="160">
        <f>SUM(K79:K98)</f>
        <v>0</v>
      </c>
      <c r="L78" s="160"/>
      <c r="M78" s="160">
        <f>SUM(M79:M98)</f>
        <v>0</v>
      </c>
      <c r="N78" s="160"/>
      <c r="O78" s="160">
        <f>SUM(O79:O98)</f>
        <v>0</v>
      </c>
      <c r="P78" s="160"/>
      <c r="Q78" s="160">
        <f>SUM(Q79:Q98)</f>
        <v>0</v>
      </c>
      <c r="R78" s="160"/>
      <c r="S78" s="160"/>
      <c r="T78" s="160"/>
      <c r="U78" s="160"/>
      <c r="V78" s="160">
        <f>SUM(V79:V98)</f>
        <v>17.939999999999998</v>
      </c>
      <c r="W78" s="160"/>
      <c r="AG78" t="s">
        <v>136</v>
      </c>
    </row>
    <row r="79" spans="1:60" outlineLevel="1" x14ac:dyDescent="0.2">
      <c r="A79" s="173">
        <v>44</v>
      </c>
      <c r="B79" s="174" t="s">
        <v>245</v>
      </c>
      <c r="C79" s="182" t="s">
        <v>246</v>
      </c>
      <c r="D79" s="175" t="s">
        <v>247</v>
      </c>
      <c r="E79" s="176">
        <v>1</v>
      </c>
      <c r="F79" s="177"/>
      <c r="G79" s="178">
        <f t="shared" ref="G79:G95" si="7">ROUND(E79*F79,2)</f>
        <v>0</v>
      </c>
      <c r="H79" s="159"/>
      <c r="I79" s="158">
        <f t="shared" ref="I79:I95" si="8">ROUND(E79*H79,2)</f>
        <v>0</v>
      </c>
      <c r="J79" s="159"/>
      <c r="K79" s="158">
        <f t="shared" ref="K79:K95" si="9">ROUND(E79*J79,2)</f>
        <v>0</v>
      </c>
      <c r="L79" s="158">
        <v>15</v>
      </c>
      <c r="M79" s="158">
        <f t="shared" ref="M79:M95" si="10">G79*(1+L79/100)</f>
        <v>0</v>
      </c>
      <c r="N79" s="158">
        <v>0</v>
      </c>
      <c r="O79" s="158">
        <f t="shared" ref="O79:O95" si="11">ROUND(E79*N79,2)</f>
        <v>0</v>
      </c>
      <c r="P79" s="158">
        <v>0</v>
      </c>
      <c r="Q79" s="158">
        <f t="shared" ref="Q79:Q95" si="12">ROUND(E79*P79,2)</f>
        <v>0</v>
      </c>
      <c r="R79" s="158"/>
      <c r="S79" s="158" t="s">
        <v>140</v>
      </c>
      <c r="T79" s="158" t="s">
        <v>141</v>
      </c>
      <c r="U79" s="158">
        <v>0.46500000000000002</v>
      </c>
      <c r="V79" s="158">
        <f t="shared" ref="V79:V95" si="13">ROUND(E79*U79,2)</f>
        <v>0.47</v>
      </c>
      <c r="W79" s="158"/>
      <c r="X79" s="149"/>
      <c r="Y79" s="149"/>
      <c r="Z79" s="149"/>
      <c r="AA79" s="149"/>
      <c r="AB79" s="149"/>
      <c r="AC79" s="149"/>
      <c r="AD79" s="149"/>
      <c r="AE79" s="149"/>
      <c r="AF79" s="149"/>
      <c r="AG79" s="149" t="s">
        <v>142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73">
        <v>45</v>
      </c>
      <c r="B80" s="174" t="s">
        <v>248</v>
      </c>
      <c r="C80" s="182" t="s">
        <v>249</v>
      </c>
      <c r="D80" s="175" t="s">
        <v>247</v>
      </c>
      <c r="E80" s="176">
        <v>1</v>
      </c>
      <c r="F80" s="177"/>
      <c r="G80" s="178">
        <f t="shared" si="7"/>
        <v>0</v>
      </c>
      <c r="H80" s="159"/>
      <c r="I80" s="158">
        <f t="shared" si="8"/>
        <v>0</v>
      </c>
      <c r="J80" s="159"/>
      <c r="K80" s="158">
        <f t="shared" si="9"/>
        <v>0</v>
      </c>
      <c r="L80" s="158">
        <v>15</v>
      </c>
      <c r="M80" s="158">
        <f t="shared" si="10"/>
        <v>0</v>
      </c>
      <c r="N80" s="158">
        <v>0</v>
      </c>
      <c r="O80" s="158">
        <f t="shared" si="11"/>
        <v>0</v>
      </c>
      <c r="P80" s="158">
        <v>0</v>
      </c>
      <c r="Q80" s="158">
        <f t="shared" si="12"/>
        <v>0</v>
      </c>
      <c r="R80" s="158"/>
      <c r="S80" s="158" t="s">
        <v>140</v>
      </c>
      <c r="T80" s="158" t="s">
        <v>141</v>
      </c>
      <c r="U80" s="158">
        <v>0.38200000000000001</v>
      </c>
      <c r="V80" s="158">
        <f t="shared" si="13"/>
        <v>0.38</v>
      </c>
      <c r="W80" s="158"/>
      <c r="X80" s="149"/>
      <c r="Y80" s="149"/>
      <c r="Z80" s="149"/>
      <c r="AA80" s="149"/>
      <c r="AB80" s="149"/>
      <c r="AC80" s="149"/>
      <c r="AD80" s="149"/>
      <c r="AE80" s="149"/>
      <c r="AF80" s="149"/>
      <c r="AG80" s="149" t="s">
        <v>142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73">
        <v>46</v>
      </c>
      <c r="B81" s="174" t="s">
        <v>250</v>
      </c>
      <c r="C81" s="182" t="s">
        <v>251</v>
      </c>
      <c r="D81" s="175" t="s">
        <v>247</v>
      </c>
      <c r="E81" s="176">
        <v>1</v>
      </c>
      <c r="F81" s="177"/>
      <c r="G81" s="178">
        <f t="shared" si="7"/>
        <v>0</v>
      </c>
      <c r="H81" s="159"/>
      <c r="I81" s="158">
        <f t="shared" si="8"/>
        <v>0</v>
      </c>
      <c r="J81" s="159"/>
      <c r="K81" s="158">
        <f t="shared" si="9"/>
        <v>0</v>
      </c>
      <c r="L81" s="158">
        <v>15</v>
      </c>
      <c r="M81" s="158">
        <f t="shared" si="10"/>
        <v>0</v>
      </c>
      <c r="N81" s="158">
        <v>0</v>
      </c>
      <c r="O81" s="158">
        <f t="shared" si="11"/>
        <v>0</v>
      </c>
      <c r="P81" s="158">
        <v>0</v>
      </c>
      <c r="Q81" s="158">
        <f t="shared" si="12"/>
        <v>0</v>
      </c>
      <c r="R81" s="158"/>
      <c r="S81" s="158" t="s">
        <v>140</v>
      </c>
      <c r="T81" s="158" t="s">
        <v>141</v>
      </c>
      <c r="U81" s="158">
        <v>1.1890000000000001</v>
      </c>
      <c r="V81" s="158">
        <f t="shared" si="13"/>
        <v>1.19</v>
      </c>
      <c r="W81" s="158"/>
      <c r="X81" s="149"/>
      <c r="Y81" s="149"/>
      <c r="Z81" s="149"/>
      <c r="AA81" s="149"/>
      <c r="AB81" s="149"/>
      <c r="AC81" s="149"/>
      <c r="AD81" s="149"/>
      <c r="AE81" s="149"/>
      <c r="AF81" s="149"/>
      <c r="AG81" s="149" t="s">
        <v>142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ht="22.5" outlineLevel="1" x14ac:dyDescent="0.2">
      <c r="A82" s="173">
        <v>47</v>
      </c>
      <c r="B82" s="174" t="s">
        <v>252</v>
      </c>
      <c r="C82" s="182" t="s">
        <v>253</v>
      </c>
      <c r="D82" s="175" t="s">
        <v>247</v>
      </c>
      <c r="E82" s="176">
        <v>1</v>
      </c>
      <c r="F82" s="177"/>
      <c r="G82" s="178">
        <f t="shared" si="7"/>
        <v>0</v>
      </c>
      <c r="H82" s="159"/>
      <c r="I82" s="158">
        <f t="shared" si="8"/>
        <v>0</v>
      </c>
      <c r="J82" s="159"/>
      <c r="K82" s="158">
        <f t="shared" si="9"/>
        <v>0</v>
      </c>
      <c r="L82" s="158">
        <v>15</v>
      </c>
      <c r="M82" s="158">
        <f t="shared" si="10"/>
        <v>0</v>
      </c>
      <c r="N82" s="158">
        <v>0</v>
      </c>
      <c r="O82" s="158">
        <f t="shared" si="11"/>
        <v>0</v>
      </c>
      <c r="P82" s="158">
        <v>0</v>
      </c>
      <c r="Q82" s="158">
        <f t="shared" si="12"/>
        <v>0</v>
      </c>
      <c r="R82" s="158"/>
      <c r="S82" s="158" t="s">
        <v>140</v>
      </c>
      <c r="T82" s="158" t="s">
        <v>141</v>
      </c>
      <c r="U82" s="158">
        <v>0.69300000000000006</v>
      </c>
      <c r="V82" s="158">
        <f t="shared" si="13"/>
        <v>0.69</v>
      </c>
      <c r="W82" s="158"/>
      <c r="X82" s="149"/>
      <c r="Y82" s="149"/>
      <c r="Z82" s="149"/>
      <c r="AA82" s="149"/>
      <c r="AB82" s="149"/>
      <c r="AC82" s="149"/>
      <c r="AD82" s="149"/>
      <c r="AE82" s="149"/>
      <c r="AF82" s="149"/>
      <c r="AG82" s="149" t="s">
        <v>142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73">
        <v>48</v>
      </c>
      <c r="B83" s="174" t="s">
        <v>254</v>
      </c>
      <c r="C83" s="182" t="s">
        <v>255</v>
      </c>
      <c r="D83" s="175" t="s">
        <v>247</v>
      </c>
      <c r="E83" s="176">
        <v>1</v>
      </c>
      <c r="F83" s="177"/>
      <c r="G83" s="178">
        <f t="shared" si="7"/>
        <v>0</v>
      </c>
      <c r="H83" s="159"/>
      <c r="I83" s="158">
        <f t="shared" si="8"/>
        <v>0</v>
      </c>
      <c r="J83" s="159"/>
      <c r="K83" s="158">
        <f t="shared" si="9"/>
        <v>0</v>
      </c>
      <c r="L83" s="158">
        <v>15</v>
      </c>
      <c r="M83" s="158">
        <f t="shared" si="10"/>
        <v>0</v>
      </c>
      <c r="N83" s="158">
        <v>0</v>
      </c>
      <c r="O83" s="158">
        <f t="shared" si="11"/>
        <v>0</v>
      </c>
      <c r="P83" s="158">
        <v>0</v>
      </c>
      <c r="Q83" s="158">
        <f t="shared" si="12"/>
        <v>0</v>
      </c>
      <c r="R83" s="158"/>
      <c r="S83" s="158" t="s">
        <v>140</v>
      </c>
      <c r="T83" s="158" t="s">
        <v>141</v>
      </c>
      <c r="U83" s="158">
        <v>0.46500000000000002</v>
      </c>
      <c r="V83" s="158">
        <f t="shared" si="13"/>
        <v>0.47</v>
      </c>
      <c r="W83" s="158"/>
      <c r="X83" s="149"/>
      <c r="Y83" s="149"/>
      <c r="Z83" s="149"/>
      <c r="AA83" s="149"/>
      <c r="AB83" s="149"/>
      <c r="AC83" s="149"/>
      <c r="AD83" s="149"/>
      <c r="AE83" s="149"/>
      <c r="AF83" s="149"/>
      <c r="AG83" s="149" t="s">
        <v>142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73">
        <v>49</v>
      </c>
      <c r="B84" s="174" t="s">
        <v>256</v>
      </c>
      <c r="C84" s="182" t="s">
        <v>257</v>
      </c>
      <c r="D84" s="175" t="s">
        <v>160</v>
      </c>
      <c r="E84" s="176">
        <v>2.1</v>
      </c>
      <c r="F84" s="177"/>
      <c r="G84" s="178">
        <f t="shared" si="7"/>
        <v>0</v>
      </c>
      <c r="H84" s="159"/>
      <c r="I84" s="158">
        <f t="shared" si="8"/>
        <v>0</v>
      </c>
      <c r="J84" s="159"/>
      <c r="K84" s="158">
        <f t="shared" si="9"/>
        <v>0</v>
      </c>
      <c r="L84" s="158">
        <v>15</v>
      </c>
      <c r="M84" s="158">
        <f t="shared" si="10"/>
        <v>0</v>
      </c>
      <c r="N84" s="158">
        <v>0</v>
      </c>
      <c r="O84" s="158">
        <f t="shared" si="11"/>
        <v>0</v>
      </c>
      <c r="P84" s="158">
        <v>0</v>
      </c>
      <c r="Q84" s="158">
        <f t="shared" si="12"/>
        <v>0</v>
      </c>
      <c r="R84" s="158"/>
      <c r="S84" s="158" t="s">
        <v>140</v>
      </c>
      <c r="T84" s="158" t="s">
        <v>141</v>
      </c>
      <c r="U84" s="158">
        <v>3.97</v>
      </c>
      <c r="V84" s="158">
        <f t="shared" si="13"/>
        <v>8.34</v>
      </c>
      <c r="W84" s="158"/>
      <c r="X84" s="149"/>
      <c r="Y84" s="149"/>
      <c r="Z84" s="149"/>
      <c r="AA84" s="149"/>
      <c r="AB84" s="149"/>
      <c r="AC84" s="149"/>
      <c r="AD84" s="149"/>
      <c r="AE84" s="149"/>
      <c r="AF84" s="149"/>
      <c r="AG84" s="149" t="s">
        <v>142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73">
        <v>50</v>
      </c>
      <c r="B85" s="174" t="s">
        <v>258</v>
      </c>
      <c r="C85" s="182" t="s">
        <v>259</v>
      </c>
      <c r="D85" s="175" t="s">
        <v>247</v>
      </c>
      <c r="E85" s="176">
        <v>1</v>
      </c>
      <c r="F85" s="177"/>
      <c r="G85" s="178">
        <f t="shared" si="7"/>
        <v>0</v>
      </c>
      <c r="H85" s="159"/>
      <c r="I85" s="158">
        <f t="shared" si="8"/>
        <v>0</v>
      </c>
      <c r="J85" s="159"/>
      <c r="K85" s="158">
        <f t="shared" si="9"/>
        <v>0</v>
      </c>
      <c r="L85" s="158">
        <v>15</v>
      </c>
      <c r="M85" s="158">
        <f t="shared" si="10"/>
        <v>0</v>
      </c>
      <c r="N85" s="158">
        <v>0</v>
      </c>
      <c r="O85" s="158">
        <f t="shared" si="11"/>
        <v>0</v>
      </c>
      <c r="P85" s="158">
        <v>0</v>
      </c>
      <c r="Q85" s="158">
        <f t="shared" si="12"/>
        <v>0</v>
      </c>
      <c r="R85" s="158"/>
      <c r="S85" s="158" t="s">
        <v>140</v>
      </c>
      <c r="T85" s="158" t="s">
        <v>141</v>
      </c>
      <c r="U85" s="158">
        <v>0.31000000000000005</v>
      </c>
      <c r="V85" s="158">
        <f t="shared" si="13"/>
        <v>0.31</v>
      </c>
      <c r="W85" s="158"/>
      <c r="X85" s="149"/>
      <c r="Y85" s="149"/>
      <c r="Z85" s="149"/>
      <c r="AA85" s="149"/>
      <c r="AB85" s="149"/>
      <c r="AC85" s="149"/>
      <c r="AD85" s="149"/>
      <c r="AE85" s="149"/>
      <c r="AF85" s="149"/>
      <c r="AG85" s="149" t="s">
        <v>142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73">
        <v>51</v>
      </c>
      <c r="B86" s="174" t="s">
        <v>260</v>
      </c>
      <c r="C86" s="182" t="s">
        <v>261</v>
      </c>
      <c r="D86" s="175" t="s">
        <v>247</v>
      </c>
      <c r="E86" s="176">
        <v>1</v>
      </c>
      <c r="F86" s="177"/>
      <c r="G86" s="178">
        <f t="shared" si="7"/>
        <v>0</v>
      </c>
      <c r="H86" s="159"/>
      <c r="I86" s="158">
        <f t="shared" si="8"/>
        <v>0</v>
      </c>
      <c r="J86" s="159"/>
      <c r="K86" s="158">
        <f t="shared" si="9"/>
        <v>0</v>
      </c>
      <c r="L86" s="158">
        <v>15</v>
      </c>
      <c r="M86" s="158">
        <f t="shared" si="10"/>
        <v>0</v>
      </c>
      <c r="N86" s="158">
        <v>0</v>
      </c>
      <c r="O86" s="158">
        <f t="shared" si="11"/>
        <v>0</v>
      </c>
      <c r="P86" s="158">
        <v>0</v>
      </c>
      <c r="Q86" s="158">
        <f t="shared" si="12"/>
        <v>0</v>
      </c>
      <c r="R86" s="158"/>
      <c r="S86" s="158" t="s">
        <v>140</v>
      </c>
      <c r="T86" s="158" t="s">
        <v>141</v>
      </c>
      <c r="U86" s="158">
        <v>0.12400000000000001</v>
      </c>
      <c r="V86" s="158">
        <f t="shared" si="13"/>
        <v>0.12</v>
      </c>
      <c r="W86" s="158"/>
      <c r="X86" s="149"/>
      <c r="Y86" s="149"/>
      <c r="Z86" s="149"/>
      <c r="AA86" s="149"/>
      <c r="AB86" s="149"/>
      <c r="AC86" s="149"/>
      <c r="AD86" s="149"/>
      <c r="AE86" s="149"/>
      <c r="AF86" s="149"/>
      <c r="AG86" s="149" t="s">
        <v>142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3">
        <v>52</v>
      </c>
      <c r="B87" s="174" t="s">
        <v>262</v>
      </c>
      <c r="C87" s="182" t="s">
        <v>263</v>
      </c>
      <c r="D87" s="175" t="s">
        <v>247</v>
      </c>
      <c r="E87" s="176">
        <v>4</v>
      </c>
      <c r="F87" s="177"/>
      <c r="G87" s="178">
        <f t="shared" si="7"/>
        <v>0</v>
      </c>
      <c r="H87" s="159"/>
      <c r="I87" s="158">
        <f t="shared" si="8"/>
        <v>0</v>
      </c>
      <c r="J87" s="159"/>
      <c r="K87" s="158">
        <f t="shared" si="9"/>
        <v>0</v>
      </c>
      <c r="L87" s="158">
        <v>15</v>
      </c>
      <c r="M87" s="158">
        <f t="shared" si="10"/>
        <v>0</v>
      </c>
      <c r="N87" s="158">
        <v>0</v>
      </c>
      <c r="O87" s="158">
        <f t="shared" si="11"/>
        <v>0</v>
      </c>
      <c r="P87" s="158">
        <v>0</v>
      </c>
      <c r="Q87" s="158">
        <f t="shared" si="12"/>
        <v>0</v>
      </c>
      <c r="R87" s="158"/>
      <c r="S87" s="158" t="s">
        <v>140</v>
      </c>
      <c r="T87" s="158" t="s">
        <v>141</v>
      </c>
      <c r="U87" s="158">
        <v>0.22700000000000001</v>
      </c>
      <c r="V87" s="158">
        <f t="shared" si="13"/>
        <v>0.91</v>
      </c>
      <c r="W87" s="158"/>
      <c r="X87" s="149"/>
      <c r="Y87" s="149"/>
      <c r="Z87" s="149"/>
      <c r="AA87" s="149"/>
      <c r="AB87" s="149"/>
      <c r="AC87" s="149"/>
      <c r="AD87" s="149"/>
      <c r="AE87" s="149"/>
      <c r="AF87" s="149"/>
      <c r="AG87" s="149" t="s">
        <v>142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ht="22.5" outlineLevel="1" x14ac:dyDescent="0.2">
      <c r="A88" s="173">
        <v>53</v>
      </c>
      <c r="B88" s="174" t="s">
        <v>264</v>
      </c>
      <c r="C88" s="182" t="s">
        <v>265</v>
      </c>
      <c r="D88" s="175" t="s">
        <v>167</v>
      </c>
      <c r="E88" s="176">
        <v>1</v>
      </c>
      <c r="F88" s="177"/>
      <c r="G88" s="178">
        <f t="shared" si="7"/>
        <v>0</v>
      </c>
      <c r="H88" s="159"/>
      <c r="I88" s="158">
        <f t="shared" si="8"/>
        <v>0</v>
      </c>
      <c r="J88" s="159"/>
      <c r="K88" s="158">
        <f t="shared" si="9"/>
        <v>0</v>
      </c>
      <c r="L88" s="158">
        <v>15</v>
      </c>
      <c r="M88" s="158">
        <f t="shared" si="10"/>
        <v>0</v>
      </c>
      <c r="N88" s="158">
        <v>0</v>
      </c>
      <c r="O88" s="158">
        <f t="shared" si="11"/>
        <v>0</v>
      </c>
      <c r="P88" s="158">
        <v>0</v>
      </c>
      <c r="Q88" s="158">
        <f t="shared" si="12"/>
        <v>0</v>
      </c>
      <c r="R88" s="158"/>
      <c r="S88" s="158" t="s">
        <v>140</v>
      </c>
      <c r="T88" s="158" t="s">
        <v>141</v>
      </c>
      <c r="U88" s="158">
        <v>0.48500000000000004</v>
      </c>
      <c r="V88" s="158">
        <f t="shared" si="13"/>
        <v>0.49</v>
      </c>
      <c r="W88" s="158"/>
      <c r="X88" s="149"/>
      <c r="Y88" s="149"/>
      <c r="Z88" s="149"/>
      <c r="AA88" s="149"/>
      <c r="AB88" s="149"/>
      <c r="AC88" s="149"/>
      <c r="AD88" s="149"/>
      <c r="AE88" s="149"/>
      <c r="AF88" s="149"/>
      <c r="AG88" s="149" t="s">
        <v>142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1" x14ac:dyDescent="0.2">
      <c r="A89" s="173">
        <v>54</v>
      </c>
      <c r="B89" s="174" t="s">
        <v>266</v>
      </c>
      <c r="C89" s="182" t="s">
        <v>267</v>
      </c>
      <c r="D89" s="175" t="s">
        <v>167</v>
      </c>
      <c r="E89" s="176">
        <v>1</v>
      </c>
      <c r="F89" s="177"/>
      <c r="G89" s="178">
        <f t="shared" si="7"/>
        <v>0</v>
      </c>
      <c r="H89" s="159"/>
      <c r="I89" s="158">
        <f t="shared" si="8"/>
        <v>0</v>
      </c>
      <c r="J89" s="159"/>
      <c r="K89" s="158">
        <f t="shared" si="9"/>
        <v>0</v>
      </c>
      <c r="L89" s="158">
        <v>15</v>
      </c>
      <c r="M89" s="158">
        <f t="shared" si="10"/>
        <v>0</v>
      </c>
      <c r="N89" s="158">
        <v>0</v>
      </c>
      <c r="O89" s="158">
        <f t="shared" si="11"/>
        <v>0</v>
      </c>
      <c r="P89" s="158">
        <v>0</v>
      </c>
      <c r="Q89" s="158">
        <f t="shared" si="12"/>
        <v>0</v>
      </c>
      <c r="R89" s="158"/>
      <c r="S89" s="158" t="s">
        <v>140</v>
      </c>
      <c r="T89" s="158" t="s">
        <v>141</v>
      </c>
      <c r="U89" s="158">
        <v>0.58700000000000008</v>
      </c>
      <c r="V89" s="158">
        <f t="shared" si="13"/>
        <v>0.59</v>
      </c>
      <c r="W89" s="158"/>
      <c r="X89" s="149"/>
      <c r="Y89" s="149"/>
      <c r="Z89" s="149"/>
      <c r="AA89" s="149"/>
      <c r="AB89" s="149"/>
      <c r="AC89" s="149"/>
      <c r="AD89" s="149"/>
      <c r="AE89" s="149"/>
      <c r="AF89" s="149"/>
      <c r="AG89" s="149" t="s">
        <v>142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73">
        <v>55</v>
      </c>
      <c r="B90" s="174" t="s">
        <v>268</v>
      </c>
      <c r="C90" s="182" t="s">
        <v>269</v>
      </c>
      <c r="D90" s="175" t="s">
        <v>167</v>
      </c>
      <c r="E90" s="176">
        <v>1</v>
      </c>
      <c r="F90" s="177"/>
      <c r="G90" s="178">
        <f t="shared" si="7"/>
        <v>0</v>
      </c>
      <c r="H90" s="159"/>
      <c r="I90" s="158">
        <f t="shared" si="8"/>
        <v>0</v>
      </c>
      <c r="J90" s="159"/>
      <c r="K90" s="158">
        <f t="shared" si="9"/>
        <v>0</v>
      </c>
      <c r="L90" s="158">
        <v>15</v>
      </c>
      <c r="M90" s="158">
        <f t="shared" si="10"/>
        <v>0</v>
      </c>
      <c r="N90" s="158">
        <v>0</v>
      </c>
      <c r="O90" s="158">
        <f t="shared" si="11"/>
        <v>0</v>
      </c>
      <c r="P90" s="158">
        <v>0</v>
      </c>
      <c r="Q90" s="158">
        <f t="shared" si="12"/>
        <v>0</v>
      </c>
      <c r="R90" s="158"/>
      <c r="S90" s="158" t="s">
        <v>140</v>
      </c>
      <c r="T90" s="158" t="s">
        <v>141</v>
      </c>
      <c r="U90" s="158">
        <v>0.62400000000000011</v>
      </c>
      <c r="V90" s="158">
        <f t="shared" si="13"/>
        <v>0.62</v>
      </c>
      <c r="W90" s="158"/>
      <c r="X90" s="149"/>
      <c r="Y90" s="149"/>
      <c r="Z90" s="149"/>
      <c r="AA90" s="149"/>
      <c r="AB90" s="149"/>
      <c r="AC90" s="149"/>
      <c r="AD90" s="149"/>
      <c r="AE90" s="149"/>
      <c r="AF90" s="149"/>
      <c r="AG90" s="149" t="s">
        <v>142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3">
        <v>56</v>
      </c>
      <c r="B91" s="174" t="s">
        <v>270</v>
      </c>
      <c r="C91" s="182" t="s">
        <v>271</v>
      </c>
      <c r="D91" s="175" t="s">
        <v>167</v>
      </c>
      <c r="E91" s="176">
        <v>1</v>
      </c>
      <c r="F91" s="177"/>
      <c r="G91" s="178">
        <f t="shared" si="7"/>
        <v>0</v>
      </c>
      <c r="H91" s="159"/>
      <c r="I91" s="158">
        <f t="shared" si="8"/>
        <v>0</v>
      </c>
      <c r="J91" s="159"/>
      <c r="K91" s="158">
        <f t="shared" si="9"/>
        <v>0</v>
      </c>
      <c r="L91" s="158">
        <v>15</v>
      </c>
      <c r="M91" s="158">
        <f t="shared" si="10"/>
        <v>0</v>
      </c>
      <c r="N91" s="158">
        <v>0</v>
      </c>
      <c r="O91" s="158">
        <f t="shared" si="11"/>
        <v>0</v>
      </c>
      <c r="P91" s="158">
        <v>0</v>
      </c>
      <c r="Q91" s="158">
        <f t="shared" si="12"/>
        <v>0</v>
      </c>
      <c r="R91" s="158"/>
      <c r="S91" s="158" t="s">
        <v>140</v>
      </c>
      <c r="T91" s="158" t="s">
        <v>141</v>
      </c>
      <c r="U91" s="158">
        <v>0.23700000000000002</v>
      </c>
      <c r="V91" s="158">
        <f t="shared" si="13"/>
        <v>0.24</v>
      </c>
      <c r="W91" s="158"/>
      <c r="X91" s="149"/>
      <c r="Y91" s="149"/>
      <c r="Z91" s="149"/>
      <c r="AA91" s="149"/>
      <c r="AB91" s="149"/>
      <c r="AC91" s="149"/>
      <c r="AD91" s="149"/>
      <c r="AE91" s="149"/>
      <c r="AF91" s="149"/>
      <c r="AG91" s="149" t="s">
        <v>142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73">
        <v>57</v>
      </c>
      <c r="B92" s="174" t="s">
        <v>272</v>
      </c>
      <c r="C92" s="182" t="s">
        <v>273</v>
      </c>
      <c r="D92" s="175" t="s">
        <v>167</v>
      </c>
      <c r="E92" s="176">
        <v>1</v>
      </c>
      <c r="F92" s="177"/>
      <c r="G92" s="178">
        <f t="shared" si="7"/>
        <v>0</v>
      </c>
      <c r="H92" s="159"/>
      <c r="I92" s="158">
        <f t="shared" si="8"/>
        <v>0</v>
      </c>
      <c r="J92" s="159"/>
      <c r="K92" s="158">
        <f t="shared" si="9"/>
        <v>0</v>
      </c>
      <c r="L92" s="158">
        <v>15</v>
      </c>
      <c r="M92" s="158">
        <f t="shared" si="10"/>
        <v>0</v>
      </c>
      <c r="N92" s="158">
        <v>0</v>
      </c>
      <c r="O92" s="158">
        <f t="shared" si="11"/>
        <v>0</v>
      </c>
      <c r="P92" s="158">
        <v>0</v>
      </c>
      <c r="Q92" s="158">
        <f t="shared" si="12"/>
        <v>0</v>
      </c>
      <c r="R92" s="158"/>
      <c r="S92" s="158" t="s">
        <v>140</v>
      </c>
      <c r="T92" s="158" t="s">
        <v>141</v>
      </c>
      <c r="U92" s="158">
        <v>0.24600000000000002</v>
      </c>
      <c r="V92" s="158">
        <f t="shared" si="13"/>
        <v>0.25</v>
      </c>
      <c r="W92" s="158"/>
      <c r="X92" s="149"/>
      <c r="Y92" s="149"/>
      <c r="Z92" s="149"/>
      <c r="AA92" s="149"/>
      <c r="AB92" s="149"/>
      <c r="AC92" s="149"/>
      <c r="AD92" s="149"/>
      <c r="AE92" s="149"/>
      <c r="AF92" s="149"/>
      <c r="AG92" s="149" t="s">
        <v>142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73">
        <v>58</v>
      </c>
      <c r="B93" s="174" t="s">
        <v>274</v>
      </c>
      <c r="C93" s="182" t="s">
        <v>275</v>
      </c>
      <c r="D93" s="175" t="s">
        <v>167</v>
      </c>
      <c r="E93" s="176">
        <v>1</v>
      </c>
      <c r="F93" s="177"/>
      <c r="G93" s="178">
        <f t="shared" si="7"/>
        <v>0</v>
      </c>
      <c r="H93" s="159"/>
      <c r="I93" s="158">
        <f t="shared" si="8"/>
        <v>0</v>
      </c>
      <c r="J93" s="159"/>
      <c r="K93" s="158">
        <f t="shared" si="9"/>
        <v>0</v>
      </c>
      <c r="L93" s="158">
        <v>15</v>
      </c>
      <c r="M93" s="158">
        <f t="shared" si="10"/>
        <v>0</v>
      </c>
      <c r="N93" s="158">
        <v>0</v>
      </c>
      <c r="O93" s="158">
        <f t="shared" si="11"/>
        <v>0</v>
      </c>
      <c r="P93" s="158">
        <v>0</v>
      </c>
      <c r="Q93" s="158">
        <f t="shared" si="12"/>
        <v>0</v>
      </c>
      <c r="R93" s="158"/>
      <c r="S93" s="158" t="s">
        <v>140</v>
      </c>
      <c r="T93" s="158" t="s">
        <v>141</v>
      </c>
      <c r="U93" s="158">
        <v>0.24600000000000002</v>
      </c>
      <c r="V93" s="158">
        <f t="shared" si="13"/>
        <v>0.25</v>
      </c>
      <c r="W93" s="158"/>
      <c r="X93" s="149"/>
      <c r="Y93" s="149"/>
      <c r="Z93" s="149"/>
      <c r="AA93" s="149"/>
      <c r="AB93" s="149"/>
      <c r="AC93" s="149"/>
      <c r="AD93" s="149"/>
      <c r="AE93" s="149"/>
      <c r="AF93" s="149"/>
      <c r="AG93" s="149" t="s">
        <v>142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73">
        <v>59</v>
      </c>
      <c r="B94" s="174" t="s">
        <v>276</v>
      </c>
      <c r="C94" s="182" t="s">
        <v>277</v>
      </c>
      <c r="D94" s="175" t="s">
        <v>167</v>
      </c>
      <c r="E94" s="176">
        <v>1</v>
      </c>
      <c r="F94" s="177"/>
      <c r="G94" s="178">
        <f t="shared" si="7"/>
        <v>0</v>
      </c>
      <c r="H94" s="159"/>
      <c r="I94" s="158">
        <f t="shared" si="8"/>
        <v>0</v>
      </c>
      <c r="J94" s="159"/>
      <c r="K94" s="158">
        <f t="shared" si="9"/>
        <v>0</v>
      </c>
      <c r="L94" s="158">
        <v>15</v>
      </c>
      <c r="M94" s="158">
        <f t="shared" si="10"/>
        <v>0</v>
      </c>
      <c r="N94" s="158">
        <v>0</v>
      </c>
      <c r="O94" s="158">
        <f t="shared" si="11"/>
        <v>0</v>
      </c>
      <c r="P94" s="158">
        <v>0</v>
      </c>
      <c r="Q94" s="158">
        <f t="shared" si="12"/>
        <v>0</v>
      </c>
      <c r="R94" s="158"/>
      <c r="S94" s="158" t="s">
        <v>140</v>
      </c>
      <c r="T94" s="158" t="s">
        <v>141</v>
      </c>
      <c r="U94" s="158">
        <v>0.24600000000000002</v>
      </c>
      <c r="V94" s="158">
        <f t="shared" si="13"/>
        <v>0.25</v>
      </c>
      <c r="W94" s="158"/>
      <c r="X94" s="149"/>
      <c r="Y94" s="149"/>
      <c r="Z94" s="149"/>
      <c r="AA94" s="149"/>
      <c r="AB94" s="149"/>
      <c r="AC94" s="149"/>
      <c r="AD94" s="149"/>
      <c r="AE94" s="149"/>
      <c r="AF94" s="149"/>
      <c r="AG94" s="149" t="s">
        <v>142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67">
        <v>60</v>
      </c>
      <c r="B95" s="168" t="s">
        <v>278</v>
      </c>
      <c r="C95" s="183" t="s">
        <v>279</v>
      </c>
      <c r="D95" s="169" t="s">
        <v>247</v>
      </c>
      <c r="E95" s="170">
        <v>1</v>
      </c>
      <c r="F95" s="171"/>
      <c r="G95" s="172">
        <f t="shared" si="7"/>
        <v>0</v>
      </c>
      <c r="H95" s="159"/>
      <c r="I95" s="158">
        <f t="shared" si="8"/>
        <v>0</v>
      </c>
      <c r="J95" s="159"/>
      <c r="K95" s="158">
        <f t="shared" si="9"/>
        <v>0</v>
      </c>
      <c r="L95" s="158">
        <v>15</v>
      </c>
      <c r="M95" s="158">
        <f t="shared" si="10"/>
        <v>0</v>
      </c>
      <c r="N95" s="158">
        <v>0</v>
      </c>
      <c r="O95" s="158">
        <f t="shared" si="11"/>
        <v>0</v>
      </c>
      <c r="P95" s="158">
        <v>0</v>
      </c>
      <c r="Q95" s="158">
        <f t="shared" si="12"/>
        <v>0</v>
      </c>
      <c r="R95" s="158"/>
      <c r="S95" s="158" t="s">
        <v>140</v>
      </c>
      <c r="T95" s="158" t="s">
        <v>141</v>
      </c>
      <c r="U95" s="158">
        <v>1.9000000000000001</v>
      </c>
      <c r="V95" s="158">
        <f t="shared" si="13"/>
        <v>1.9</v>
      </c>
      <c r="W95" s="158"/>
      <c r="X95" s="149"/>
      <c r="Y95" s="149"/>
      <c r="Z95" s="149"/>
      <c r="AA95" s="149"/>
      <c r="AB95" s="149"/>
      <c r="AC95" s="149"/>
      <c r="AD95" s="149"/>
      <c r="AE95" s="149"/>
      <c r="AF95" s="149"/>
      <c r="AG95" s="149" t="s">
        <v>142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238" t="s">
        <v>280</v>
      </c>
      <c r="D96" s="239"/>
      <c r="E96" s="239"/>
      <c r="F96" s="239"/>
      <c r="G96" s="239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49"/>
      <c r="Y96" s="149"/>
      <c r="Z96" s="149"/>
      <c r="AA96" s="149"/>
      <c r="AB96" s="149"/>
      <c r="AC96" s="149"/>
      <c r="AD96" s="149"/>
      <c r="AE96" s="149"/>
      <c r="AF96" s="149"/>
      <c r="AG96" s="149" t="s">
        <v>146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ht="22.5" outlineLevel="1" x14ac:dyDescent="0.2">
      <c r="A97" s="173">
        <v>61</v>
      </c>
      <c r="B97" s="174" t="s">
        <v>281</v>
      </c>
      <c r="C97" s="182" t="s">
        <v>282</v>
      </c>
      <c r="D97" s="175" t="s">
        <v>160</v>
      </c>
      <c r="E97" s="176">
        <v>0.30000000000000004</v>
      </c>
      <c r="F97" s="177"/>
      <c r="G97" s="178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140</v>
      </c>
      <c r="T97" s="158" t="s">
        <v>141</v>
      </c>
      <c r="U97" s="158">
        <v>1.5730000000000002</v>
      </c>
      <c r="V97" s="158">
        <f>ROUND(E97*U97,2)</f>
        <v>0.47</v>
      </c>
      <c r="W97" s="158"/>
      <c r="X97" s="149"/>
      <c r="Y97" s="149"/>
      <c r="Z97" s="149"/>
      <c r="AA97" s="149"/>
      <c r="AB97" s="149"/>
      <c r="AC97" s="149"/>
      <c r="AD97" s="149"/>
      <c r="AE97" s="149"/>
      <c r="AF97" s="149"/>
      <c r="AG97" s="149" t="s">
        <v>142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73">
        <v>62</v>
      </c>
      <c r="B98" s="174" t="s">
        <v>283</v>
      </c>
      <c r="C98" s="182" t="s">
        <v>284</v>
      </c>
      <c r="D98" s="175" t="s">
        <v>167</v>
      </c>
      <c r="E98" s="176">
        <v>1</v>
      </c>
      <c r="F98" s="177"/>
      <c r="G98" s="178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15</v>
      </c>
      <c r="M98" s="158">
        <f>G98*(1+L98/100)</f>
        <v>0</v>
      </c>
      <c r="N98" s="158">
        <v>0</v>
      </c>
      <c r="O98" s="158">
        <f>ROUND(E98*N98,2)</f>
        <v>0</v>
      </c>
      <c r="P98" s="158">
        <v>0</v>
      </c>
      <c r="Q98" s="158">
        <f>ROUND(E98*P98,2)</f>
        <v>0</v>
      </c>
      <c r="R98" s="158"/>
      <c r="S98" s="158" t="s">
        <v>140</v>
      </c>
      <c r="T98" s="158" t="s">
        <v>141</v>
      </c>
      <c r="U98" s="158">
        <v>0</v>
      </c>
      <c r="V98" s="158">
        <f>ROUND(E98*U98,2)</f>
        <v>0</v>
      </c>
      <c r="W98" s="158"/>
      <c r="X98" s="149"/>
      <c r="Y98" s="149"/>
      <c r="Z98" s="149"/>
      <c r="AA98" s="149"/>
      <c r="AB98" s="149"/>
      <c r="AC98" s="149"/>
      <c r="AD98" s="149"/>
      <c r="AE98" s="149"/>
      <c r="AF98" s="149"/>
      <c r="AG98" s="149" t="s">
        <v>170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x14ac:dyDescent="0.2">
      <c r="A99" s="161" t="s">
        <v>135</v>
      </c>
      <c r="B99" s="162" t="s">
        <v>80</v>
      </c>
      <c r="C99" s="181" t="s">
        <v>81</v>
      </c>
      <c r="D99" s="163"/>
      <c r="E99" s="164"/>
      <c r="F99" s="165"/>
      <c r="G99" s="166">
        <f>SUMIF(AG100:AG109,"&lt;&gt;NOR",G100:G109)</f>
        <v>0</v>
      </c>
      <c r="H99" s="160"/>
      <c r="I99" s="160">
        <f>SUM(I100:I109)</f>
        <v>0</v>
      </c>
      <c r="J99" s="160"/>
      <c r="K99" s="160">
        <f>SUM(K100:K109)</f>
        <v>0</v>
      </c>
      <c r="L99" s="160"/>
      <c r="M99" s="160">
        <f>SUM(M100:M109)</f>
        <v>0</v>
      </c>
      <c r="N99" s="160"/>
      <c r="O99" s="160">
        <f>SUM(O100:O109)</f>
        <v>0</v>
      </c>
      <c r="P99" s="160"/>
      <c r="Q99" s="160">
        <f>SUM(Q100:Q109)</f>
        <v>0</v>
      </c>
      <c r="R99" s="160"/>
      <c r="S99" s="160"/>
      <c r="T99" s="160"/>
      <c r="U99" s="160"/>
      <c r="V99" s="160">
        <f>SUM(V100:V109)</f>
        <v>7</v>
      </c>
      <c r="W99" s="160"/>
      <c r="AG99" t="s">
        <v>136</v>
      </c>
    </row>
    <row r="100" spans="1:60" outlineLevel="1" x14ac:dyDescent="0.2">
      <c r="A100" s="173">
        <v>63</v>
      </c>
      <c r="B100" s="174" t="s">
        <v>285</v>
      </c>
      <c r="C100" s="182" t="s">
        <v>286</v>
      </c>
      <c r="D100" s="175" t="s">
        <v>167</v>
      </c>
      <c r="E100" s="176">
        <v>3</v>
      </c>
      <c r="F100" s="177"/>
      <c r="G100" s="178">
        <f t="shared" ref="G100:G109" si="14">ROUND(E100*F100,2)</f>
        <v>0</v>
      </c>
      <c r="H100" s="159"/>
      <c r="I100" s="158">
        <f t="shared" ref="I100:I109" si="15">ROUND(E100*H100,2)</f>
        <v>0</v>
      </c>
      <c r="J100" s="159"/>
      <c r="K100" s="158">
        <f t="shared" ref="K100:K109" si="16">ROUND(E100*J100,2)</f>
        <v>0</v>
      </c>
      <c r="L100" s="158">
        <v>15</v>
      </c>
      <c r="M100" s="158">
        <f t="shared" ref="M100:M109" si="17">G100*(1+L100/100)</f>
        <v>0</v>
      </c>
      <c r="N100" s="158">
        <v>0</v>
      </c>
      <c r="O100" s="158">
        <f t="shared" ref="O100:O109" si="18">ROUND(E100*N100,2)</f>
        <v>0</v>
      </c>
      <c r="P100" s="158">
        <v>0</v>
      </c>
      <c r="Q100" s="158">
        <f t="shared" ref="Q100:Q109" si="19">ROUND(E100*P100,2)</f>
        <v>0</v>
      </c>
      <c r="R100" s="158"/>
      <c r="S100" s="158" t="s">
        <v>140</v>
      </c>
      <c r="T100" s="158" t="s">
        <v>141</v>
      </c>
      <c r="U100" s="158">
        <v>0.16500000000000001</v>
      </c>
      <c r="V100" s="158">
        <f t="shared" ref="V100:V109" si="20">ROUND(E100*U100,2)</f>
        <v>0.5</v>
      </c>
      <c r="W100" s="158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142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73">
        <v>64</v>
      </c>
      <c r="B101" s="174" t="s">
        <v>287</v>
      </c>
      <c r="C101" s="182" t="s">
        <v>288</v>
      </c>
      <c r="D101" s="175" t="s">
        <v>167</v>
      </c>
      <c r="E101" s="176">
        <v>2</v>
      </c>
      <c r="F101" s="177"/>
      <c r="G101" s="178">
        <f t="shared" si="14"/>
        <v>0</v>
      </c>
      <c r="H101" s="159"/>
      <c r="I101" s="158">
        <f t="shared" si="15"/>
        <v>0</v>
      </c>
      <c r="J101" s="159"/>
      <c r="K101" s="158">
        <f t="shared" si="16"/>
        <v>0</v>
      </c>
      <c r="L101" s="158">
        <v>15</v>
      </c>
      <c r="M101" s="158">
        <f t="shared" si="17"/>
        <v>0</v>
      </c>
      <c r="N101" s="158">
        <v>0</v>
      </c>
      <c r="O101" s="158">
        <f t="shared" si="18"/>
        <v>0</v>
      </c>
      <c r="P101" s="158">
        <v>0</v>
      </c>
      <c r="Q101" s="158">
        <f t="shared" si="19"/>
        <v>0</v>
      </c>
      <c r="R101" s="158"/>
      <c r="S101" s="158" t="s">
        <v>140</v>
      </c>
      <c r="T101" s="158" t="s">
        <v>141</v>
      </c>
      <c r="U101" s="158">
        <v>1.6900000000000002</v>
      </c>
      <c r="V101" s="158">
        <f t="shared" si="20"/>
        <v>3.38</v>
      </c>
      <c r="W101" s="158"/>
      <c r="X101" s="14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142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3">
        <v>65</v>
      </c>
      <c r="B102" s="174" t="s">
        <v>289</v>
      </c>
      <c r="C102" s="182" t="s">
        <v>290</v>
      </c>
      <c r="D102" s="175" t="s">
        <v>167</v>
      </c>
      <c r="E102" s="176">
        <v>2</v>
      </c>
      <c r="F102" s="177"/>
      <c r="G102" s="178">
        <f t="shared" si="14"/>
        <v>0</v>
      </c>
      <c r="H102" s="159"/>
      <c r="I102" s="158">
        <f t="shared" si="15"/>
        <v>0</v>
      </c>
      <c r="J102" s="159"/>
      <c r="K102" s="158">
        <f t="shared" si="16"/>
        <v>0</v>
      </c>
      <c r="L102" s="158">
        <v>15</v>
      </c>
      <c r="M102" s="158">
        <f t="shared" si="17"/>
        <v>0</v>
      </c>
      <c r="N102" s="158">
        <v>0</v>
      </c>
      <c r="O102" s="158">
        <f t="shared" si="18"/>
        <v>0</v>
      </c>
      <c r="P102" s="158">
        <v>0</v>
      </c>
      <c r="Q102" s="158">
        <f t="shared" si="19"/>
        <v>0</v>
      </c>
      <c r="R102" s="158"/>
      <c r="S102" s="158" t="s">
        <v>140</v>
      </c>
      <c r="T102" s="158" t="s">
        <v>141</v>
      </c>
      <c r="U102" s="158">
        <v>1.56</v>
      </c>
      <c r="V102" s="158">
        <f t="shared" si="20"/>
        <v>3.12</v>
      </c>
      <c r="W102" s="158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142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ht="22.5" outlineLevel="1" x14ac:dyDescent="0.2">
      <c r="A103" s="173">
        <v>66</v>
      </c>
      <c r="B103" s="174" t="s">
        <v>291</v>
      </c>
      <c r="C103" s="182" t="s">
        <v>292</v>
      </c>
      <c r="D103" s="175" t="s">
        <v>293</v>
      </c>
      <c r="E103" s="176">
        <v>9</v>
      </c>
      <c r="F103" s="177"/>
      <c r="G103" s="178">
        <f t="shared" si="14"/>
        <v>0</v>
      </c>
      <c r="H103" s="159"/>
      <c r="I103" s="158">
        <f t="shared" si="15"/>
        <v>0</v>
      </c>
      <c r="J103" s="159"/>
      <c r="K103" s="158">
        <f t="shared" si="16"/>
        <v>0</v>
      </c>
      <c r="L103" s="158">
        <v>15</v>
      </c>
      <c r="M103" s="158">
        <f t="shared" si="17"/>
        <v>0</v>
      </c>
      <c r="N103" s="158">
        <v>0</v>
      </c>
      <c r="O103" s="158">
        <f t="shared" si="18"/>
        <v>0</v>
      </c>
      <c r="P103" s="158">
        <v>0</v>
      </c>
      <c r="Q103" s="158">
        <f t="shared" si="19"/>
        <v>0</v>
      </c>
      <c r="R103" s="158"/>
      <c r="S103" s="158" t="s">
        <v>140</v>
      </c>
      <c r="T103" s="158" t="s">
        <v>141</v>
      </c>
      <c r="U103" s="158">
        <v>0</v>
      </c>
      <c r="V103" s="158">
        <f t="shared" si="20"/>
        <v>0</v>
      </c>
      <c r="W103" s="158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170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3">
        <v>67</v>
      </c>
      <c r="B104" s="174" t="s">
        <v>294</v>
      </c>
      <c r="C104" s="182" t="s">
        <v>295</v>
      </c>
      <c r="D104" s="175" t="s">
        <v>167</v>
      </c>
      <c r="E104" s="176">
        <v>1</v>
      </c>
      <c r="F104" s="177"/>
      <c r="G104" s="178">
        <f t="shared" si="14"/>
        <v>0</v>
      </c>
      <c r="H104" s="159"/>
      <c r="I104" s="158">
        <f t="shared" si="15"/>
        <v>0</v>
      </c>
      <c r="J104" s="159"/>
      <c r="K104" s="158">
        <f t="shared" si="16"/>
        <v>0</v>
      </c>
      <c r="L104" s="158">
        <v>15</v>
      </c>
      <c r="M104" s="158">
        <f t="shared" si="17"/>
        <v>0</v>
      </c>
      <c r="N104" s="158">
        <v>0</v>
      </c>
      <c r="O104" s="158">
        <f t="shared" si="18"/>
        <v>0</v>
      </c>
      <c r="P104" s="158">
        <v>0</v>
      </c>
      <c r="Q104" s="158">
        <f t="shared" si="19"/>
        <v>0</v>
      </c>
      <c r="R104" s="158"/>
      <c r="S104" s="158" t="s">
        <v>140</v>
      </c>
      <c r="T104" s="158" t="s">
        <v>141</v>
      </c>
      <c r="U104" s="158">
        <v>0</v>
      </c>
      <c r="V104" s="158">
        <f t="shared" si="20"/>
        <v>0</v>
      </c>
      <c r="W104" s="158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170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73">
        <v>68</v>
      </c>
      <c r="B105" s="174" t="s">
        <v>296</v>
      </c>
      <c r="C105" s="182" t="s">
        <v>297</v>
      </c>
      <c r="D105" s="175" t="s">
        <v>191</v>
      </c>
      <c r="E105" s="176">
        <v>9</v>
      </c>
      <c r="F105" s="177"/>
      <c r="G105" s="178">
        <f t="shared" si="14"/>
        <v>0</v>
      </c>
      <c r="H105" s="159"/>
      <c r="I105" s="158">
        <f t="shared" si="15"/>
        <v>0</v>
      </c>
      <c r="J105" s="159"/>
      <c r="K105" s="158">
        <f t="shared" si="16"/>
        <v>0</v>
      </c>
      <c r="L105" s="158">
        <v>15</v>
      </c>
      <c r="M105" s="158">
        <f t="shared" si="17"/>
        <v>0</v>
      </c>
      <c r="N105" s="158">
        <v>0</v>
      </c>
      <c r="O105" s="158">
        <f t="shared" si="18"/>
        <v>0</v>
      </c>
      <c r="P105" s="158">
        <v>0</v>
      </c>
      <c r="Q105" s="158">
        <f t="shared" si="19"/>
        <v>0</v>
      </c>
      <c r="R105" s="158"/>
      <c r="S105" s="158" t="s">
        <v>140</v>
      </c>
      <c r="T105" s="158" t="s">
        <v>141</v>
      </c>
      <c r="U105" s="158">
        <v>0</v>
      </c>
      <c r="V105" s="158">
        <f t="shared" si="20"/>
        <v>0</v>
      </c>
      <c r="W105" s="158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170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73">
        <v>69</v>
      </c>
      <c r="B106" s="174" t="s">
        <v>298</v>
      </c>
      <c r="C106" s="182" t="s">
        <v>299</v>
      </c>
      <c r="D106" s="175" t="s">
        <v>167</v>
      </c>
      <c r="E106" s="176">
        <v>1</v>
      </c>
      <c r="F106" s="177"/>
      <c r="G106" s="178">
        <f t="shared" si="14"/>
        <v>0</v>
      </c>
      <c r="H106" s="159"/>
      <c r="I106" s="158">
        <f t="shared" si="15"/>
        <v>0</v>
      </c>
      <c r="J106" s="159"/>
      <c r="K106" s="158">
        <f t="shared" si="16"/>
        <v>0</v>
      </c>
      <c r="L106" s="158">
        <v>15</v>
      </c>
      <c r="M106" s="158">
        <f t="shared" si="17"/>
        <v>0</v>
      </c>
      <c r="N106" s="158">
        <v>0</v>
      </c>
      <c r="O106" s="158">
        <f t="shared" si="18"/>
        <v>0</v>
      </c>
      <c r="P106" s="158">
        <v>0</v>
      </c>
      <c r="Q106" s="158">
        <f t="shared" si="19"/>
        <v>0</v>
      </c>
      <c r="R106" s="158"/>
      <c r="S106" s="158" t="s">
        <v>140</v>
      </c>
      <c r="T106" s="158" t="s">
        <v>141</v>
      </c>
      <c r="U106" s="158">
        <v>0</v>
      </c>
      <c r="V106" s="158">
        <f t="shared" si="20"/>
        <v>0</v>
      </c>
      <c r="W106" s="158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170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73">
        <v>70</v>
      </c>
      <c r="B107" s="174" t="s">
        <v>300</v>
      </c>
      <c r="C107" s="182" t="s">
        <v>301</v>
      </c>
      <c r="D107" s="175" t="s">
        <v>174</v>
      </c>
      <c r="E107" s="176">
        <v>2</v>
      </c>
      <c r="F107" s="177"/>
      <c r="G107" s="178">
        <f t="shared" si="14"/>
        <v>0</v>
      </c>
      <c r="H107" s="159"/>
      <c r="I107" s="158">
        <f t="shared" si="15"/>
        <v>0</v>
      </c>
      <c r="J107" s="159"/>
      <c r="K107" s="158">
        <f t="shared" si="16"/>
        <v>0</v>
      </c>
      <c r="L107" s="158">
        <v>15</v>
      </c>
      <c r="M107" s="158">
        <f t="shared" si="17"/>
        <v>0</v>
      </c>
      <c r="N107" s="158">
        <v>0</v>
      </c>
      <c r="O107" s="158">
        <f t="shared" si="18"/>
        <v>0</v>
      </c>
      <c r="P107" s="158">
        <v>0</v>
      </c>
      <c r="Q107" s="158">
        <f t="shared" si="19"/>
        <v>0</v>
      </c>
      <c r="R107" s="158"/>
      <c r="S107" s="158" t="s">
        <v>140</v>
      </c>
      <c r="T107" s="158" t="s">
        <v>141</v>
      </c>
      <c r="U107" s="158">
        <v>0</v>
      </c>
      <c r="V107" s="158">
        <f t="shared" si="20"/>
        <v>0</v>
      </c>
      <c r="W107" s="158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170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3">
        <v>71</v>
      </c>
      <c r="B108" s="174" t="s">
        <v>302</v>
      </c>
      <c r="C108" s="182" t="s">
        <v>303</v>
      </c>
      <c r="D108" s="175" t="s">
        <v>174</v>
      </c>
      <c r="E108" s="176">
        <v>1</v>
      </c>
      <c r="F108" s="177"/>
      <c r="G108" s="178">
        <f t="shared" si="14"/>
        <v>0</v>
      </c>
      <c r="H108" s="159"/>
      <c r="I108" s="158">
        <f t="shared" si="15"/>
        <v>0</v>
      </c>
      <c r="J108" s="159"/>
      <c r="K108" s="158">
        <f t="shared" si="16"/>
        <v>0</v>
      </c>
      <c r="L108" s="158">
        <v>15</v>
      </c>
      <c r="M108" s="158">
        <f t="shared" si="17"/>
        <v>0</v>
      </c>
      <c r="N108" s="158">
        <v>0</v>
      </c>
      <c r="O108" s="158">
        <f t="shared" si="18"/>
        <v>0</v>
      </c>
      <c r="P108" s="158">
        <v>0</v>
      </c>
      <c r="Q108" s="158">
        <f t="shared" si="19"/>
        <v>0</v>
      </c>
      <c r="R108" s="158"/>
      <c r="S108" s="158" t="s">
        <v>140</v>
      </c>
      <c r="T108" s="158" t="s">
        <v>141</v>
      </c>
      <c r="U108" s="158">
        <v>0</v>
      </c>
      <c r="V108" s="158">
        <f t="shared" si="20"/>
        <v>0</v>
      </c>
      <c r="W108" s="158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170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73">
        <v>72</v>
      </c>
      <c r="B109" s="174" t="s">
        <v>304</v>
      </c>
      <c r="C109" s="182" t="s">
        <v>305</v>
      </c>
      <c r="D109" s="175" t="s">
        <v>167</v>
      </c>
      <c r="E109" s="176">
        <v>1</v>
      </c>
      <c r="F109" s="177"/>
      <c r="G109" s="178">
        <f t="shared" si="14"/>
        <v>0</v>
      </c>
      <c r="H109" s="159"/>
      <c r="I109" s="158">
        <f t="shared" si="15"/>
        <v>0</v>
      </c>
      <c r="J109" s="159"/>
      <c r="K109" s="158">
        <f t="shared" si="16"/>
        <v>0</v>
      </c>
      <c r="L109" s="158">
        <v>15</v>
      </c>
      <c r="M109" s="158">
        <f t="shared" si="17"/>
        <v>0</v>
      </c>
      <c r="N109" s="158">
        <v>0</v>
      </c>
      <c r="O109" s="158">
        <f t="shared" si="18"/>
        <v>0</v>
      </c>
      <c r="P109" s="158">
        <v>0</v>
      </c>
      <c r="Q109" s="158">
        <f t="shared" si="19"/>
        <v>0</v>
      </c>
      <c r="R109" s="158"/>
      <c r="S109" s="158" t="s">
        <v>140</v>
      </c>
      <c r="T109" s="158" t="s">
        <v>141</v>
      </c>
      <c r="U109" s="158">
        <v>0</v>
      </c>
      <c r="V109" s="158">
        <f t="shared" si="20"/>
        <v>0</v>
      </c>
      <c r="W109" s="158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170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x14ac:dyDescent="0.2">
      <c r="A110" s="161" t="s">
        <v>135</v>
      </c>
      <c r="B110" s="162" t="s">
        <v>82</v>
      </c>
      <c r="C110" s="181" t="s">
        <v>83</v>
      </c>
      <c r="D110" s="163"/>
      <c r="E110" s="164"/>
      <c r="F110" s="165"/>
      <c r="G110" s="166">
        <f>SUMIF(AG111:AG130,"&lt;&gt;NOR",G111:G130)</f>
        <v>0</v>
      </c>
      <c r="H110" s="160"/>
      <c r="I110" s="160">
        <f>SUM(I111:I130)</f>
        <v>0</v>
      </c>
      <c r="J110" s="160"/>
      <c r="K110" s="160">
        <f>SUM(K111:K130)</f>
        <v>0</v>
      </c>
      <c r="L110" s="160"/>
      <c r="M110" s="160">
        <f>SUM(M111:M130)</f>
        <v>0</v>
      </c>
      <c r="N110" s="160"/>
      <c r="O110" s="160">
        <f>SUM(O111:O130)</f>
        <v>0</v>
      </c>
      <c r="P110" s="160"/>
      <c r="Q110" s="160">
        <f>SUM(Q111:Q130)</f>
        <v>0</v>
      </c>
      <c r="R110" s="160"/>
      <c r="S110" s="160"/>
      <c r="T110" s="160"/>
      <c r="U110" s="160"/>
      <c r="V110" s="160">
        <f>SUM(V111:V130)</f>
        <v>10.3</v>
      </c>
      <c r="W110" s="160"/>
      <c r="AG110" t="s">
        <v>136</v>
      </c>
    </row>
    <row r="111" spans="1:60" outlineLevel="1" x14ac:dyDescent="0.2">
      <c r="A111" s="167">
        <v>73</v>
      </c>
      <c r="B111" s="168" t="s">
        <v>306</v>
      </c>
      <c r="C111" s="183" t="s">
        <v>307</v>
      </c>
      <c r="D111" s="169" t="s">
        <v>191</v>
      </c>
      <c r="E111" s="170">
        <v>45</v>
      </c>
      <c r="F111" s="171"/>
      <c r="G111" s="172">
        <f>ROUND(E111*F111,2)</f>
        <v>0</v>
      </c>
      <c r="H111" s="159"/>
      <c r="I111" s="158">
        <f>ROUND(E111*H111,2)</f>
        <v>0</v>
      </c>
      <c r="J111" s="159"/>
      <c r="K111" s="158">
        <f>ROUND(E111*J111,2)</f>
        <v>0</v>
      </c>
      <c r="L111" s="158">
        <v>15</v>
      </c>
      <c r="M111" s="158">
        <f>G111*(1+L111/100)</f>
        <v>0</v>
      </c>
      <c r="N111" s="158">
        <v>0</v>
      </c>
      <c r="O111" s="158">
        <f>ROUND(E111*N111,2)</f>
        <v>0</v>
      </c>
      <c r="P111" s="158">
        <v>0</v>
      </c>
      <c r="Q111" s="158">
        <f>ROUND(E111*P111,2)</f>
        <v>0</v>
      </c>
      <c r="R111" s="158"/>
      <c r="S111" s="158" t="s">
        <v>140</v>
      </c>
      <c r="T111" s="158" t="s">
        <v>141</v>
      </c>
      <c r="U111" s="158">
        <v>0.13500000000000001</v>
      </c>
      <c r="V111" s="158">
        <f>ROUND(E111*U111,2)</f>
        <v>6.08</v>
      </c>
      <c r="W111" s="158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142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238" t="s">
        <v>226</v>
      </c>
      <c r="D112" s="239"/>
      <c r="E112" s="239"/>
      <c r="F112" s="239"/>
      <c r="G112" s="239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146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73">
        <v>74</v>
      </c>
      <c r="B113" s="174" t="s">
        <v>308</v>
      </c>
      <c r="C113" s="182" t="s">
        <v>309</v>
      </c>
      <c r="D113" s="175" t="s">
        <v>167</v>
      </c>
      <c r="E113" s="176">
        <v>2</v>
      </c>
      <c r="F113" s="177"/>
      <c r="G113" s="178">
        <f t="shared" ref="G113:G129" si="21">ROUND(E113*F113,2)</f>
        <v>0</v>
      </c>
      <c r="H113" s="159"/>
      <c r="I113" s="158">
        <f t="shared" ref="I113:I129" si="22">ROUND(E113*H113,2)</f>
        <v>0</v>
      </c>
      <c r="J113" s="159"/>
      <c r="K113" s="158">
        <f t="shared" ref="K113:K129" si="23">ROUND(E113*J113,2)</f>
        <v>0</v>
      </c>
      <c r="L113" s="158">
        <v>15</v>
      </c>
      <c r="M113" s="158">
        <f t="shared" ref="M113:M129" si="24">G113*(1+L113/100)</f>
        <v>0</v>
      </c>
      <c r="N113" s="158">
        <v>0</v>
      </c>
      <c r="O113" s="158">
        <f t="shared" ref="O113:O129" si="25">ROUND(E113*N113,2)</f>
        <v>0</v>
      </c>
      <c r="P113" s="158">
        <v>0</v>
      </c>
      <c r="Q113" s="158">
        <f t="shared" ref="Q113:Q129" si="26">ROUND(E113*P113,2)</f>
        <v>0</v>
      </c>
      <c r="R113" s="158"/>
      <c r="S113" s="158" t="s">
        <v>140</v>
      </c>
      <c r="T113" s="158" t="s">
        <v>141</v>
      </c>
      <c r="U113" s="158">
        <v>0.114</v>
      </c>
      <c r="V113" s="158">
        <f t="shared" ref="V113:V129" si="27">ROUND(E113*U113,2)</f>
        <v>0.23</v>
      </c>
      <c r="W113" s="158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142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73">
        <v>75</v>
      </c>
      <c r="B114" s="174" t="s">
        <v>310</v>
      </c>
      <c r="C114" s="182" t="s">
        <v>311</v>
      </c>
      <c r="D114" s="175" t="s">
        <v>167</v>
      </c>
      <c r="E114" s="176">
        <v>5</v>
      </c>
      <c r="F114" s="177"/>
      <c r="G114" s="178">
        <f t="shared" si="21"/>
        <v>0</v>
      </c>
      <c r="H114" s="159"/>
      <c r="I114" s="158">
        <f t="shared" si="22"/>
        <v>0</v>
      </c>
      <c r="J114" s="159"/>
      <c r="K114" s="158">
        <f t="shared" si="23"/>
        <v>0</v>
      </c>
      <c r="L114" s="158">
        <v>15</v>
      </c>
      <c r="M114" s="158">
        <f t="shared" si="24"/>
        <v>0</v>
      </c>
      <c r="N114" s="158">
        <v>0</v>
      </c>
      <c r="O114" s="158">
        <f t="shared" si="25"/>
        <v>0</v>
      </c>
      <c r="P114" s="158">
        <v>0</v>
      </c>
      <c r="Q114" s="158">
        <f t="shared" si="26"/>
        <v>0</v>
      </c>
      <c r="R114" s="158"/>
      <c r="S114" s="158" t="s">
        <v>140</v>
      </c>
      <c r="T114" s="158" t="s">
        <v>141</v>
      </c>
      <c r="U114" s="158">
        <v>6.2000000000000006E-2</v>
      </c>
      <c r="V114" s="158">
        <f t="shared" si="27"/>
        <v>0.31</v>
      </c>
      <c r="W114" s="158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142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73">
        <v>76</v>
      </c>
      <c r="B115" s="174" t="s">
        <v>312</v>
      </c>
      <c r="C115" s="182" t="s">
        <v>313</v>
      </c>
      <c r="D115" s="175" t="s">
        <v>167</v>
      </c>
      <c r="E115" s="176">
        <v>6</v>
      </c>
      <c r="F115" s="177"/>
      <c r="G115" s="178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140</v>
      </c>
      <c r="T115" s="158" t="s">
        <v>141</v>
      </c>
      <c r="U115" s="158">
        <v>0.24700000000000003</v>
      </c>
      <c r="V115" s="158">
        <f t="shared" si="27"/>
        <v>1.48</v>
      </c>
      <c r="W115" s="158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142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73">
        <v>77</v>
      </c>
      <c r="B116" s="174" t="s">
        <v>314</v>
      </c>
      <c r="C116" s="182" t="s">
        <v>315</v>
      </c>
      <c r="D116" s="175" t="s">
        <v>167</v>
      </c>
      <c r="E116" s="176">
        <v>12</v>
      </c>
      <c r="F116" s="177"/>
      <c r="G116" s="178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140</v>
      </c>
      <c r="T116" s="158" t="s">
        <v>141</v>
      </c>
      <c r="U116" s="158">
        <v>0.16400000000000001</v>
      </c>
      <c r="V116" s="158">
        <f t="shared" si="27"/>
        <v>1.97</v>
      </c>
      <c r="W116" s="158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142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73">
        <v>78</v>
      </c>
      <c r="B117" s="174" t="s">
        <v>316</v>
      </c>
      <c r="C117" s="182" t="s">
        <v>317</v>
      </c>
      <c r="D117" s="175" t="s">
        <v>167</v>
      </c>
      <c r="E117" s="176">
        <v>2</v>
      </c>
      <c r="F117" s="177"/>
      <c r="G117" s="178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140</v>
      </c>
      <c r="T117" s="158" t="s">
        <v>141</v>
      </c>
      <c r="U117" s="158">
        <v>0.114</v>
      </c>
      <c r="V117" s="158">
        <f t="shared" si="27"/>
        <v>0.23</v>
      </c>
      <c r="W117" s="158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142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73">
        <v>79</v>
      </c>
      <c r="B118" s="174" t="s">
        <v>318</v>
      </c>
      <c r="C118" s="182" t="s">
        <v>319</v>
      </c>
      <c r="D118" s="175" t="s">
        <v>320</v>
      </c>
      <c r="E118" s="176">
        <v>5</v>
      </c>
      <c r="F118" s="177"/>
      <c r="G118" s="178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140</v>
      </c>
      <c r="T118" s="158" t="s">
        <v>141</v>
      </c>
      <c r="U118" s="158">
        <v>0</v>
      </c>
      <c r="V118" s="158">
        <f t="shared" si="27"/>
        <v>0</v>
      </c>
      <c r="W118" s="158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170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73">
        <v>80</v>
      </c>
      <c r="B119" s="174" t="s">
        <v>321</v>
      </c>
      <c r="C119" s="182" t="s">
        <v>322</v>
      </c>
      <c r="D119" s="175" t="s">
        <v>167</v>
      </c>
      <c r="E119" s="176">
        <v>1</v>
      </c>
      <c r="F119" s="177"/>
      <c r="G119" s="178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140</v>
      </c>
      <c r="T119" s="158" t="s">
        <v>141</v>
      </c>
      <c r="U119" s="158">
        <v>0</v>
      </c>
      <c r="V119" s="158">
        <f t="shared" si="27"/>
        <v>0</v>
      </c>
      <c r="W119" s="158"/>
      <c r="X119" s="14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170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73">
        <v>81</v>
      </c>
      <c r="B120" s="174" t="s">
        <v>323</v>
      </c>
      <c r="C120" s="182" t="s">
        <v>324</v>
      </c>
      <c r="D120" s="175" t="s">
        <v>167</v>
      </c>
      <c r="E120" s="176">
        <v>2</v>
      </c>
      <c r="F120" s="177"/>
      <c r="G120" s="178">
        <f t="shared" si="21"/>
        <v>0</v>
      </c>
      <c r="H120" s="159"/>
      <c r="I120" s="158">
        <f t="shared" si="22"/>
        <v>0</v>
      </c>
      <c r="J120" s="159"/>
      <c r="K120" s="158">
        <f t="shared" si="23"/>
        <v>0</v>
      </c>
      <c r="L120" s="158">
        <v>15</v>
      </c>
      <c r="M120" s="158">
        <f t="shared" si="24"/>
        <v>0</v>
      </c>
      <c r="N120" s="158">
        <v>0</v>
      </c>
      <c r="O120" s="158">
        <f t="shared" si="25"/>
        <v>0</v>
      </c>
      <c r="P120" s="158">
        <v>0</v>
      </c>
      <c r="Q120" s="158">
        <f t="shared" si="26"/>
        <v>0</v>
      </c>
      <c r="R120" s="158"/>
      <c r="S120" s="158" t="s">
        <v>140</v>
      </c>
      <c r="T120" s="158" t="s">
        <v>141</v>
      </c>
      <c r="U120" s="158">
        <v>0</v>
      </c>
      <c r="V120" s="158">
        <f t="shared" si="27"/>
        <v>0</v>
      </c>
      <c r="W120" s="158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170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3">
        <v>82</v>
      </c>
      <c r="B121" s="174" t="s">
        <v>325</v>
      </c>
      <c r="C121" s="182" t="s">
        <v>295</v>
      </c>
      <c r="D121" s="175" t="s">
        <v>167</v>
      </c>
      <c r="E121" s="176">
        <v>1</v>
      </c>
      <c r="F121" s="177"/>
      <c r="G121" s="178">
        <f t="shared" si="21"/>
        <v>0</v>
      </c>
      <c r="H121" s="159"/>
      <c r="I121" s="158">
        <f t="shared" si="22"/>
        <v>0</v>
      </c>
      <c r="J121" s="159"/>
      <c r="K121" s="158">
        <f t="shared" si="23"/>
        <v>0</v>
      </c>
      <c r="L121" s="158">
        <v>15</v>
      </c>
      <c r="M121" s="158">
        <f t="shared" si="24"/>
        <v>0</v>
      </c>
      <c r="N121" s="158">
        <v>0</v>
      </c>
      <c r="O121" s="158">
        <f t="shared" si="25"/>
        <v>0</v>
      </c>
      <c r="P121" s="158">
        <v>0</v>
      </c>
      <c r="Q121" s="158">
        <f t="shared" si="26"/>
        <v>0</v>
      </c>
      <c r="R121" s="158"/>
      <c r="S121" s="158" t="s">
        <v>140</v>
      </c>
      <c r="T121" s="158" t="s">
        <v>141</v>
      </c>
      <c r="U121" s="158">
        <v>0</v>
      </c>
      <c r="V121" s="158">
        <f t="shared" si="27"/>
        <v>0</v>
      </c>
      <c r="W121" s="158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170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73">
        <v>83</v>
      </c>
      <c r="B122" s="174" t="s">
        <v>326</v>
      </c>
      <c r="C122" s="182" t="s">
        <v>327</v>
      </c>
      <c r="D122" s="175" t="s">
        <v>167</v>
      </c>
      <c r="E122" s="176">
        <v>1</v>
      </c>
      <c r="F122" s="177"/>
      <c r="G122" s="178">
        <f t="shared" si="21"/>
        <v>0</v>
      </c>
      <c r="H122" s="159"/>
      <c r="I122" s="158">
        <f t="shared" si="22"/>
        <v>0</v>
      </c>
      <c r="J122" s="159"/>
      <c r="K122" s="158">
        <f t="shared" si="23"/>
        <v>0</v>
      </c>
      <c r="L122" s="158">
        <v>15</v>
      </c>
      <c r="M122" s="158">
        <f t="shared" si="24"/>
        <v>0</v>
      </c>
      <c r="N122" s="158">
        <v>0</v>
      </c>
      <c r="O122" s="158">
        <f t="shared" si="25"/>
        <v>0</v>
      </c>
      <c r="P122" s="158">
        <v>0</v>
      </c>
      <c r="Q122" s="158">
        <f t="shared" si="26"/>
        <v>0</v>
      </c>
      <c r="R122" s="158"/>
      <c r="S122" s="158" t="s">
        <v>140</v>
      </c>
      <c r="T122" s="158" t="s">
        <v>141</v>
      </c>
      <c r="U122" s="158">
        <v>0</v>
      </c>
      <c r="V122" s="158">
        <f t="shared" si="27"/>
        <v>0</v>
      </c>
      <c r="W122" s="158"/>
      <c r="X122" s="14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170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73">
        <v>84</v>
      </c>
      <c r="B123" s="174" t="s">
        <v>328</v>
      </c>
      <c r="C123" s="182" t="s">
        <v>329</v>
      </c>
      <c r="D123" s="175" t="s">
        <v>167</v>
      </c>
      <c r="E123" s="176">
        <v>1</v>
      </c>
      <c r="F123" s="177"/>
      <c r="G123" s="178">
        <f t="shared" si="21"/>
        <v>0</v>
      </c>
      <c r="H123" s="159"/>
      <c r="I123" s="158">
        <f t="shared" si="22"/>
        <v>0</v>
      </c>
      <c r="J123" s="159"/>
      <c r="K123" s="158">
        <f t="shared" si="23"/>
        <v>0</v>
      </c>
      <c r="L123" s="158">
        <v>15</v>
      </c>
      <c r="M123" s="158">
        <f t="shared" si="24"/>
        <v>0</v>
      </c>
      <c r="N123" s="158">
        <v>0</v>
      </c>
      <c r="O123" s="158">
        <f t="shared" si="25"/>
        <v>0</v>
      </c>
      <c r="P123" s="158">
        <v>0</v>
      </c>
      <c r="Q123" s="158">
        <f t="shared" si="26"/>
        <v>0</v>
      </c>
      <c r="R123" s="158"/>
      <c r="S123" s="158" t="s">
        <v>140</v>
      </c>
      <c r="T123" s="158" t="s">
        <v>141</v>
      </c>
      <c r="U123" s="158">
        <v>0</v>
      </c>
      <c r="V123" s="158">
        <f t="shared" si="27"/>
        <v>0</v>
      </c>
      <c r="W123" s="158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170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73">
        <v>85</v>
      </c>
      <c r="B124" s="174" t="s">
        <v>330</v>
      </c>
      <c r="C124" s="182" t="s">
        <v>331</v>
      </c>
      <c r="D124" s="175" t="s">
        <v>167</v>
      </c>
      <c r="E124" s="176">
        <v>1</v>
      </c>
      <c r="F124" s="177"/>
      <c r="G124" s="178">
        <f t="shared" si="21"/>
        <v>0</v>
      </c>
      <c r="H124" s="159"/>
      <c r="I124" s="158">
        <f t="shared" si="22"/>
        <v>0</v>
      </c>
      <c r="J124" s="159"/>
      <c r="K124" s="158">
        <f t="shared" si="23"/>
        <v>0</v>
      </c>
      <c r="L124" s="158">
        <v>15</v>
      </c>
      <c r="M124" s="158">
        <f t="shared" si="24"/>
        <v>0</v>
      </c>
      <c r="N124" s="158">
        <v>0</v>
      </c>
      <c r="O124" s="158">
        <f t="shared" si="25"/>
        <v>0</v>
      </c>
      <c r="P124" s="158">
        <v>0</v>
      </c>
      <c r="Q124" s="158">
        <f t="shared" si="26"/>
        <v>0</v>
      </c>
      <c r="R124" s="158"/>
      <c r="S124" s="158" t="s">
        <v>140</v>
      </c>
      <c r="T124" s="158" t="s">
        <v>141</v>
      </c>
      <c r="U124" s="158">
        <v>0</v>
      </c>
      <c r="V124" s="158">
        <f t="shared" si="27"/>
        <v>0</v>
      </c>
      <c r="W124" s="158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170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73">
        <v>86</v>
      </c>
      <c r="B125" s="174" t="s">
        <v>332</v>
      </c>
      <c r="C125" s="182" t="s">
        <v>333</v>
      </c>
      <c r="D125" s="175" t="s">
        <v>191</v>
      </c>
      <c r="E125" s="176">
        <v>10</v>
      </c>
      <c r="F125" s="177"/>
      <c r="G125" s="178">
        <f t="shared" si="21"/>
        <v>0</v>
      </c>
      <c r="H125" s="159"/>
      <c r="I125" s="158">
        <f t="shared" si="22"/>
        <v>0</v>
      </c>
      <c r="J125" s="159"/>
      <c r="K125" s="158">
        <f t="shared" si="23"/>
        <v>0</v>
      </c>
      <c r="L125" s="158">
        <v>15</v>
      </c>
      <c r="M125" s="158">
        <f t="shared" si="24"/>
        <v>0</v>
      </c>
      <c r="N125" s="158">
        <v>0</v>
      </c>
      <c r="O125" s="158">
        <f t="shared" si="25"/>
        <v>0</v>
      </c>
      <c r="P125" s="158">
        <v>0</v>
      </c>
      <c r="Q125" s="158">
        <f t="shared" si="26"/>
        <v>0</v>
      </c>
      <c r="R125" s="158"/>
      <c r="S125" s="158" t="s">
        <v>140</v>
      </c>
      <c r="T125" s="158" t="s">
        <v>141</v>
      </c>
      <c r="U125" s="158">
        <v>0</v>
      </c>
      <c r="V125" s="158">
        <f t="shared" si="27"/>
        <v>0</v>
      </c>
      <c r="W125" s="158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170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73">
        <v>87</v>
      </c>
      <c r="B126" s="174" t="s">
        <v>334</v>
      </c>
      <c r="C126" s="182" t="s">
        <v>335</v>
      </c>
      <c r="D126" s="175" t="s">
        <v>167</v>
      </c>
      <c r="E126" s="176">
        <v>1</v>
      </c>
      <c r="F126" s="177"/>
      <c r="G126" s="178">
        <f t="shared" si="21"/>
        <v>0</v>
      </c>
      <c r="H126" s="159"/>
      <c r="I126" s="158">
        <f t="shared" si="22"/>
        <v>0</v>
      </c>
      <c r="J126" s="159"/>
      <c r="K126" s="158">
        <f t="shared" si="23"/>
        <v>0</v>
      </c>
      <c r="L126" s="158">
        <v>15</v>
      </c>
      <c r="M126" s="158">
        <f t="shared" si="24"/>
        <v>0</v>
      </c>
      <c r="N126" s="158">
        <v>0</v>
      </c>
      <c r="O126" s="158">
        <f t="shared" si="25"/>
        <v>0</v>
      </c>
      <c r="P126" s="158">
        <v>0</v>
      </c>
      <c r="Q126" s="158">
        <f t="shared" si="26"/>
        <v>0</v>
      </c>
      <c r="R126" s="158"/>
      <c r="S126" s="158" t="s">
        <v>140</v>
      </c>
      <c r="T126" s="158" t="s">
        <v>141</v>
      </c>
      <c r="U126" s="158">
        <v>0</v>
      </c>
      <c r="V126" s="158">
        <f t="shared" si="27"/>
        <v>0</v>
      </c>
      <c r="W126" s="158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170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73">
        <v>88</v>
      </c>
      <c r="B127" s="174" t="s">
        <v>336</v>
      </c>
      <c r="C127" s="182" t="s">
        <v>337</v>
      </c>
      <c r="D127" s="175" t="s">
        <v>191</v>
      </c>
      <c r="E127" s="176">
        <v>10</v>
      </c>
      <c r="F127" s="177"/>
      <c r="G127" s="178">
        <f t="shared" si="21"/>
        <v>0</v>
      </c>
      <c r="H127" s="159"/>
      <c r="I127" s="158">
        <f t="shared" si="22"/>
        <v>0</v>
      </c>
      <c r="J127" s="159"/>
      <c r="K127" s="158">
        <f t="shared" si="23"/>
        <v>0</v>
      </c>
      <c r="L127" s="158">
        <v>15</v>
      </c>
      <c r="M127" s="158">
        <f t="shared" si="24"/>
        <v>0</v>
      </c>
      <c r="N127" s="158">
        <v>0</v>
      </c>
      <c r="O127" s="158">
        <f t="shared" si="25"/>
        <v>0</v>
      </c>
      <c r="P127" s="158">
        <v>0</v>
      </c>
      <c r="Q127" s="158">
        <f t="shared" si="26"/>
        <v>0</v>
      </c>
      <c r="R127" s="158"/>
      <c r="S127" s="158" t="s">
        <v>140</v>
      </c>
      <c r="T127" s="158" t="s">
        <v>141</v>
      </c>
      <c r="U127" s="158">
        <v>0</v>
      </c>
      <c r="V127" s="158">
        <f t="shared" si="27"/>
        <v>0</v>
      </c>
      <c r="W127" s="158"/>
      <c r="X127" s="14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170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73">
        <v>89</v>
      </c>
      <c r="B128" s="174" t="s">
        <v>338</v>
      </c>
      <c r="C128" s="182" t="s">
        <v>339</v>
      </c>
      <c r="D128" s="175" t="s">
        <v>167</v>
      </c>
      <c r="E128" s="176">
        <v>1</v>
      </c>
      <c r="F128" s="177"/>
      <c r="G128" s="178">
        <f t="shared" si="21"/>
        <v>0</v>
      </c>
      <c r="H128" s="159"/>
      <c r="I128" s="158">
        <f t="shared" si="22"/>
        <v>0</v>
      </c>
      <c r="J128" s="159"/>
      <c r="K128" s="158">
        <f t="shared" si="23"/>
        <v>0</v>
      </c>
      <c r="L128" s="158">
        <v>15</v>
      </c>
      <c r="M128" s="158">
        <f t="shared" si="24"/>
        <v>0</v>
      </c>
      <c r="N128" s="158">
        <v>0</v>
      </c>
      <c r="O128" s="158">
        <f t="shared" si="25"/>
        <v>0</v>
      </c>
      <c r="P128" s="158">
        <v>0</v>
      </c>
      <c r="Q128" s="158">
        <f t="shared" si="26"/>
        <v>0</v>
      </c>
      <c r="R128" s="158"/>
      <c r="S128" s="158" t="s">
        <v>140</v>
      </c>
      <c r="T128" s="158" t="s">
        <v>141</v>
      </c>
      <c r="U128" s="158">
        <v>0</v>
      </c>
      <c r="V128" s="158">
        <f t="shared" si="27"/>
        <v>0</v>
      </c>
      <c r="W128" s="158"/>
      <c r="X128" s="14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170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67">
        <v>90</v>
      </c>
      <c r="B129" s="168" t="s">
        <v>340</v>
      </c>
      <c r="C129" s="183" t="s">
        <v>341</v>
      </c>
      <c r="D129" s="169" t="s">
        <v>167</v>
      </c>
      <c r="E129" s="170">
        <v>1</v>
      </c>
      <c r="F129" s="171"/>
      <c r="G129" s="172">
        <f t="shared" si="21"/>
        <v>0</v>
      </c>
      <c r="H129" s="159"/>
      <c r="I129" s="158">
        <f t="shared" si="22"/>
        <v>0</v>
      </c>
      <c r="J129" s="159"/>
      <c r="K129" s="158">
        <f t="shared" si="23"/>
        <v>0</v>
      </c>
      <c r="L129" s="158">
        <v>15</v>
      </c>
      <c r="M129" s="158">
        <f t="shared" si="24"/>
        <v>0</v>
      </c>
      <c r="N129" s="158">
        <v>0</v>
      </c>
      <c r="O129" s="158">
        <f t="shared" si="25"/>
        <v>0</v>
      </c>
      <c r="P129" s="158">
        <v>0</v>
      </c>
      <c r="Q129" s="158">
        <f t="shared" si="26"/>
        <v>0</v>
      </c>
      <c r="R129" s="158"/>
      <c r="S129" s="158" t="s">
        <v>140</v>
      </c>
      <c r="T129" s="158" t="s">
        <v>141</v>
      </c>
      <c r="U129" s="158">
        <v>0</v>
      </c>
      <c r="V129" s="158">
        <f t="shared" si="27"/>
        <v>0</v>
      </c>
      <c r="W129" s="158"/>
      <c r="X129" s="14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164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ht="45" outlineLevel="1" x14ac:dyDescent="0.2">
      <c r="A130" s="156"/>
      <c r="B130" s="157"/>
      <c r="C130" s="238" t="s">
        <v>342</v>
      </c>
      <c r="D130" s="239"/>
      <c r="E130" s="239"/>
      <c r="F130" s="239"/>
      <c r="G130" s="239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4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146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79" t="str">
        <f>C130</f>
        <v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v>
      </c>
      <c r="BB130" s="149"/>
      <c r="BC130" s="149"/>
      <c r="BD130" s="149"/>
      <c r="BE130" s="149"/>
      <c r="BF130" s="149"/>
      <c r="BG130" s="149"/>
      <c r="BH130" s="149"/>
    </row>
    <row r="131" spans="1:60" x14ac:dyDescent="0.2">
      <c r="A131" s="161" t="s">
        <v>135</v>
      </c>
      <c r="B131" s="162" t="s">
        <v>84</v>
      </c>
      <c r="C131" s="181" t="s">
        <v>85</v>
      </c>
      <c r="D131" s="163"/>
      <c r="E131" s="164"/>
      <c r="F131" s="165"/>
      <c r="G131" s="166">
        <f>SUMIF(AG132:AG132,"&lt;&gt;NOR",G132:G132)</f>
        <v>0</v>
      </c>
      <c r="H131" s="160"/>
      <c r="I131" s="160">
        <f>SUM(I132:I132)</f>
        <v>0</v>
      </c>
      <c r="J131" s="160"/>
      <c r="K131" s="160">
        <f>SUM(K132:K132)</f>
        <v>0</v>
      </c>
      <c r="L131" s="160"/>
      <c r="M131" s="160">
        <f>SUM(M132:M132)</f>
        <v>0</v>
      </c>
      <c r="N131" s="160"/>
      <c r="O131" s="160">
        <f>SUM(O132:O132)</f>
        <v>0</v>
      </c>
      <c r="P131" s="160"/>
      <c r="Q131" s="160">
        <f>SUM(Q132:Q132)</f>
        <v>0</v>
      </c>
      <c r="R131" s="160"/>
      <c r="S131" s="160"/>
      <c r="T131" s="160"/>
      <c r="U131" s="160"/>
      <c r="V131" s="160">
        <f>SUM(V132:V132)</f>
        <v>1.55</v>
      </c>
      <c r="W131" s="160"/>
      <c r="AG131" t="s">
        <v>136</v>
      </c>
    </row>
    <row r="132" spans="1:60" outlineLevel="1" x14ac:dyDescent="0.2">
      <c r="A132" s="173">
        <v>91</v>
      </c>
      <c r="B132" s="174" t="s">
        <v>343</v>
      </c>
      <c r="C132" s="182" t="s">
        <v>344</v>
      </c>
      <c r="D132" s="175" t="s">
        <v>167</v>
      </c>
      <c r="E132" s="176">
        <v>1</v>
      </c>
      <c r="F132" s="177"/>
      <c r="G132" s="178">
        <f>ROUND(E132*F132,2)</f>
        <v>0</v>
      </c>
      <c r="H132" s="159"/>
      <c r="I132" s="158">
        <f>ROUND(E132*H132,2)</f>
        <v>0</v>
      </c>
      <c r="J132" s="159"/>
      <c r="K132" s="158">
        <f>ROUND(E132*J132,2)</f>
        <v>0</v>
      </c>
      <c r="L132" s="158">
        <v>15</v>
      </c>
      <c r="M132" s="158">
        <f>G132*(1+L132/100)</f>
        <v>0</v>
      </c>
      <c r="N132" s="158">
        <v>0</v>
      </c>
      <c r="O132" s="158">
        <f>ROUND(E132*N132,2)</f>
        <v>0</v>
      </c>
      <c r="P132" s="158">
        <v>0</v>
      </c>
      <c r="Q132" s="158">
        <f>ROUND(E132*P132,2)</f>
        <v>0</v>
      </c>
      <c r="R132" s="158"/>
      <c r="S132" s="158" t="s">
        <v>140</v>
      </c>
      <c r="T132" s="158" t="s">
        <v>141</v>
      </c>
      <c r="U132" s="158">
        <v>1.5450000000000002</v>
      </c>
      <c r="V132" s="158">
        <f>ROUND(E132*U132,2)</f>
        <v>1.55</v>
      </c>
      <c r="W132" s="158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142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x14ac:dyDescent="0.2">
      <c r="A133" s="161" t="s">
        <v>135</v>
      </c>
      <c r="B133" s="162" t="s">
        <v>86</v>
      </c>
      <c r="C133" s="181" t="s">
        <v>87</v>
      </c>
      <c r="D133" s="163"/>
      <c r="E133" s="164"/>
      <c r="F133" s="165"/>
      <c r="G133" s="166">
        <f>SUMIF(AG134:AG140,"&lt;&gt;NOR",G134:G140)</f>
        <v>0</v>
      </c>
      <c r="H133" s="160"/>
      <c r="I133" s="160">
        <f>SUM(I134:I140)</f>
        <v>0</v>
      </c>
      <c r="J133" s="160"/>
      <c r="K133" s="160">
        <f>SUM(K134:K140)</f>
        <v>0</v>
      </c>
      <c r="L133" s="160"/>
      <c r="M133" s="160">
        <f>SUM(M134:M140)</f>
        <v>0</v>
      </c>
      <c r="N133" s="160"/>
      <c r="O133" s="160">
        <f>SUM(O134:O140)</f>
        <v>0</v>
      </c>
      <c r="P133" s="160"/>
      <c r="Q133" s="160">
        <f>SUM(Q134:Q140)</f>
        <v>0</v>
      </c>
      <c r="R133" s="160"/>
      <c r="S133" s="160"/>
      <c r="T133" s="160"/>
      <c r="U133" s="160"/>
      <c r="V133" s="160">
        <f>SUM(V134:V140)</f>
        <v>6.28</v>
      </c>
      <c r="W133" s="160"/>
      <c r="AG133" t="s">
        <v>136</v>
      </c>
    </row>
    <row r="134" spans="1:60" outlineLevel="1" x14ac:dyDescent="0.2">
      <c r="A134" s="173">
        <v>92</v>
      </c>
      <c r="B134" s="174" t="s">
        <v>345</v>
      </c>
      <c r="C134" s="182" t="s">
        <v>346</v>
      </c>
      <c r="D134" s="175" t="s">
        <v>167</v>
      </c>
      <c r="E134" s="176">
        <v>1</v>
      </c>
      <c r="F134" s="177"/>
      <c r="G134" s="178">
        <f t="shared" ref="G134:G140" si="28">ROUND(E134*F134,2)</f>
        <v>0</v>
      </c>
      <c r="H134" s="159"/>
      <c r="I134" s="158">
        <f t="shared" ref="I134:I140" si="29">ROUND(E134*H134,2)</f>
        <v>0</v>
      </c>
      <c r="J134" s="159"/>
      <c r="K134" s="158">
        <f t="shared" ref="K134:K140" si="30">ROUND(E134*J134,2)</f>
        <v>0</v>
      </c>
      <c r="L134" s="158">
        <v>15</v>
      </c>
      <c r="M134" s="158">
        <f t="shared" ref="M134:M140" si="31">G134*(1+L134/100)</f>
        <v>0</v>
      </c>
      <c r="N134" s="158">
        <v>0</v>
      </c>
      <c r="O134" s="158">
        <f t="shared" ref="O134:O140" si="32">ROUND(E134*N134,2)</f>
        <v>0</v>
      </c>
      <c r="P134" s="158">
        <v>0</v>
      </c>
      <c r="Q134" s="158">
        <f t="shared" ref="Q134:Q140" si="33">ROUND(E134*P134,2)</f>
        <v>0</v>
      </c>
      <c r="R134" s="158"/>
      <c r="S134" s="158" t="s">
        <v>140</v>
      </c>
      <c r="T134" s="158" t="s">
        <v>141</v>
      </c>
      <c r="U134" s="158">
        <v>0.91400000000000003</v>
      </c>
      <c r="V134" s="158">
        <f t="shared" ref="V134:V140" si="34">ROUND(E134*U134,2)</f>
        <v>0.91</v>
      </c>
      <c r="W134" s="158"/>
      <c r="X134" s="14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142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73">
        <v>93</v>
      </c>
      <c r="B135" s="174" t="s">
        <v>347</v>
      </c>
      <c r="C135" s="182" t="s">
        <v>348</v>
      </c>
      <c r="D135" s="175" t="s">
        <v>167</v>
      </c>
      <c r="E135" s="176">
        <v>2</v>
      </c>
      <c r="F135" s="177"/>
      <c r="G135" s="178">
        <f t="shared" si="28"/>
        <v>0</v>
      </c>
      <c r="H135" s="159"/>
      <c r="I135" s="158">
        <f t="shared" si="29"/>
        <v>0</v>
      </c>
      <c r="J135" s="159"/>
      <c r="K135" s="158">
        <f t="shared" si="30"/>
        <v>0</v>
      </c>
      <c r="L135" s="158">
        <v>15</v>
      </c>
      <c r="M135" s="158">
        <f t="shared" si="31"/>
        <v>0</v>
      </c>
      <c r="N135" s="158">
        <v>0</v>
      </c>
      <c r="O135" s="158">
        <f t="shared" si="32"/>
        <v>0</v>
      </c>
      <c r="P135" s="158">
        <v>0</v>
      </c>
      <c r="Q135" s="158">
        <f t="shared" si="33"/>
        <v>0</v>
      </c>
      <c r="R135" s="158"/>
      <c r="S135" s="158" t="s">
        <v>140</v>
      </c>
      <c r="T135" s="158" t="s">
        <v>141</v>
      </c>
      <c r="U135" s="158">
        <v>0.92900000000000005</v>
      </c>
      <c r="V135" s="158">
        <f t="shared" si="34"/>
        <v>1.86</v>
      </c>
      <c r="W135" s="158"/>
      <c r="X135" s="14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142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73">
        <v>94</v>
      </c>
      <c r="B136" s="174" t="s">
        <v>349</v>
      </c>
      <c r="C136" s="182" t="s">
        <v>350</v>
      </c>
      <c r="D136" s="175" t="s">
        <v>167</v>
      </c>
      <c r="E136" s="176">
        <v>2</v>
      </c>
      <c r="F136" s="177"/>
      <c r="G136" s="178">
        <f t="shared" si="28"/>
        <v>0</v>
      </c>
      <c r="H136" s="159"/>
      <c r="I136" s="158">
        <f t="shared" si="29"/>
        <v>0</v>
      </c>
      <c r="J136" s="159"/>
      <c r="K136" s="158">
        <f t="shared" si="30"/>
        <v>0</v>
      </c>
      <c r="L136" s="158">
        <v>15</v>
      </c>
      <c r="M136" s="158">
        <f t="shared" si="31"/>
        <v>0</v>
      </c>
      <c r="N136" s="158">
        <v>0</v>
      </c>
      <c r="O136" s="158">
        <f t="shared" si="32"/>
        <v>0</v>
      </c>
      <c r="P136" s="158">
        <v>0</v>
      </c>
      <c r="Q136" s="158">
        <f t="shared" si="33"/>
        <v>0</v>
      </c>
      <c r="R136" s="158"/>
      <c r="S136" s="158" t="s">
        <v>140</v>
      </c>
      <c r="T136" s="158" t="s">
        <v>141</v>
      </c>
      <c r="U136" s="158">
        <v>0.94500000000000006</v>
      </c>
      <c r="V136" s="158">
        <f t="shared" si="34"/>
        <v>1.89</v>
      </c>
      <c r="W136" s="158"/>
      <c r="X136" s="14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142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73">
        <v>95</v>
      </c>
      <c r="B137" s="174" t="s">
        <v>351</v>
      </c>
      <c r="C137" s="182" t="s">
        <v>352</v>
      </c>
      <c r="D137" s="175" t="s">
        <v>167</v>
      </c>
      <c r="E137" s="176">
        <v>3</v>
      </c>
      <c r="F137" s="177"/>
      <c r="G137" s="178">
        <f t="shared" si="28"/>
        <v>0</v>
      </c>
      <c r="H137" s="159"/>
      <c r="I137" s="158">
        <f t="shared" si="29"/>
        <v>0</v>
      </c>
      <c r="J137" s="159"/>
      <c r="K137" s="158">
        <f t="shared" si="30"/>
        <v>0</v>
      </c>
      <c r="L137" s="158">
        <v>15</v>
      </c>
      <c r="M137" s="158">
        <f t="shared" si="31"/>
        <v>0</v>
      </c>
      <c r="N137" s="158">
        <v>0</v>
      </c>
      <c r="O137" s="158">
        <f t="shared" si="32"/>
        <v>0</v>
      </c>
      <c r="P137" s="158">
        <v>0</v>
      </c>
      <c r="Q137" s="158">
        <f t="shared" si="33"/>
        <v>0</v>
      </c>
      <c r="R137" s="158"/>
      <c r="S137" s="158" t="s">
        <v>140</v>
      </c>
      <c r="T137" s="158" t="s">
        <v>141</v>
      </c>
      <c r="U137" s="158">
        <v>0.23700000000000002</v>
      </c>
      <c r="V137" s="158">
        <f t="shared" si="34"/>
        <v>0.71</v>
      </c>
      <c r="W137" s="158"/>
      <c r="X137" s="14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142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73">
        <v>96</v>
      </c>
      <c r="B138" s="174" t="s">
        <v>353</v>
      </c>
      <c r="C138" s="182" t="s">
        <v>354</v>
      </c>
      <c r="D138" s="175" t="s">
        <v>167</v>
      </c>
      <c r="E138" s="176">
        <v>1</v>
      </c>
      <c r="F138" s="177"/>
      <c r="G138" s="178">
        <f t="shared" si="28"/>
        <v>0</v>
      </c>
      <c r="H138" s="159"/>
      <c r="I138" s="158">
        <f t="shared" si="29"/>
        <v>0</v>
      </c>
      <c r="J138" s="159"/>
      <c r="K138" s="158">
        <f t="shared" si="30"/>
        <v>0</v>
      </c>
      <c r="L138" s="158">
        <v>15</v>
      </c>
      <c r="M138" s="158">
        <f t="shared" si="31"/>
        <v>0</v>
      </c>
      <c r="N138" s="158">
        <v>0</v>
      </c>
      <c r="O138" s="158">
        <f t="shared" si="32"/>
        <v>0</v>
      </c>
      <c r="P138" s="158">
        <v>0</v>
      </c>
      <c r="Q138" s="158">
        <f t="shared" si="33"/>
        <v>0</v>
      </c>
      <c r="R138" s="158"/>
      <c r="S138" s="158" t="s">
        <v>140</v>
      </c>
      <c r="T138" s="158" t="s">
        <v>141</v>
      </c>
      <c r="U138" s="158">
        <v>0.91300000000000003</v>
      </c>
      <c r="V138" s="158">
        <f t="shared" si="34"/>
        <v>0.91</v>
      </c>
      <c r="W138" s="158"/>
      <c r="X138" s="14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142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73">
        <v>97</v>
      </c>
      <c r="B139" s="174" t="s">
        <v>355</v>
      </c>
      <c r="C139" s="182" t="s">
        <v>356</v>
      </c>
      <c r="D139" s="175" t="s">
        <v>167</v>
      </c>
      <c r="E139" s="176">
        <v>1</v>
      </c>
      <c r="F139" s="177"/>
      <c r="G139" s="178">
        <f t="shared" si="28"/>
        <v>0</v>
      </c>
      <c r="H139" s="159"/>
      <c r="I139" s="158">
        <f t="shared" si="29"/>
        <v>0</v>
      </c>
      <c r="J139" s="159"/>
      <c r="K139" s="158">
        <f t="shared" si="30"/>
        <v>0</v>
      </c>
      <c r="L139" s="158">
        <v>15</v>
      </c>
      <c r="M139" s="158">
        <f t="shared" si="31"/>
        <v>0</v>
      </c>
      <c r="N139" s="158">
        <v>0</v>
      </c>
      <c r="O139" s="158">
        <f t="shared" si="32"/>
        <v>0</v>
      </c>
      <c r="P139" s="158">
        <v>0</v>
      </c>
      <c r="Q139" s="158">
        <f t="shared" si="33"/>
        <v>0</v>
      </c>
      <c r="R139" s="158"/>
      <c r="S139" s="158" t="s">
        <v>140</v>
      </c>
      <c r="T139" s="158" t="s">
        <v>141</v>
      </c>
      <c r="U139" s="158">
        <v>0</v>
      </c>
      <c r="V139" s="158">
        <f t="shared" si="34"/>
        <v>0</v>
      </c>
      <c r="W139" s="158"/>
      <c r="X139" s="14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142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ht="22.5" outlineLevel="1" x14ac:dyDescent="0.2">
      <c r="A140" s="173">
        <v>98</v>
      </c>
      <c r="B140" s="174" t="s">
        <v>357</v>
      </c>
      <c r="C140" s="182" t="s">
        <v>358</v>
      </c>
      <c r="D140" s="175" t="s">
        <v>191</v>
      </c>
      <c r="E140" s="176">
        <v>45</v>
      </c>
      <c r="F140" s="177"/>
      <c r="G140" s="178">
        <f t="shared" si="28"/>
        <v>0</v>
      </c>
      <c r="H140" s="159"/>
      <c r="I140" s="158">
        <f t="shared" si="29"/>
        <v>0</v>
      </c>
      <c r="J140" s="159"/>
      <c r="K140" s="158">
        <f t="shared" si="30"/>
        <v>0</v>
      </c>
      <c r="L140" s="158">
        <v>15</v>
      </c>
      <c r="M140" s="158">
        <f t="shared" si="31"/>
        <v>0</v>
      </c>
      <c r="N140" s="158">
        <v>0</v>
      </c>
      <c r="O140" s="158">
        <f t="shared" si="32"/>
        <v>0</v>
      </c>
      <c r="P140" s="158">
        <v>0</v>
      </c>
      <c r="Q140" s="158">
        <f t="shared" si="33"/>
        <v>0</v>
      </c>
      <c r="R140" s="158"/>
      <c r="S140" s="158" t="s">
        <v>140</v>
      </c>
      <c r="T140" s="158" t="s">
        <v>141</v>
      </c>
      <c r="U140" s="158">
        <v>0</v>
      </c>
      <c r="V140" s="158">
        <f t="shared" si="34"/>
        <v>0</v>
      </c>
      <c r="W140" s="158"/>
      <c r="X140" s="14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164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x14ac:dyDescent="0.2">
      <c r="A141" s="161" t="s">
        <v>135</v>
      </c>
      <c r="B141" s="162" t="s">
        <v>88</v>
      </c>
      <c r="C141" s="181" t="s">
        <v>89</v>
      </c>
      <c r="D141" s="163"/>
      <c r="E141" s="164"/>
      <c r="F141" s="165"/>
      <c r="G141" s="166">
        <f>SUMIF(AG142:AG142,"&lt;&gt;NOR",G142:G142)</f>
        <v>0</v>
      </c>
      <c r="H141" s="160"/>
      <c r="I141" s="160">
        <f>SUM(I142:I142)</f>
        <v>0</v>
      </c>
      <c r="J141" s="160"/>
      <c r="K141" s="160">
        <f>SUM(K142:K142)</f>
        <v>0</v>
      </c>
      <c r="L141" s="160"/>
      <c r="M141" s="160">
        <f>SUM(M142:M142)</f>
        <v>0</v>
      </c>
      <c r="N141" s="160"/>
      <c r="O141" s="160">
        <f>SUM(O142:O142)</f>
        <v>0</v>
      </c>
      <c r="P141" s="160"/>
      <c r="Q141" s="160">
        <f>SUM(Q142:Q142)</f>
        <v>0</v>
      </c>
      <c r="R141" s="160"/>
      <c r="S141" s="160"/>
      <c r="T141" s="160"/>
      <c r="U141" s="160"/>
      <c r="V141" s="160">
        <f>SUM(V142:V142)</f>
        <v>0</v>
      </c>
      <c r="W141" s="160"/>
      <c r="AG141" t="s">
        <v>136</v>
      </c>
    </row>
    <row r="142" spans="1:60" ht="22.5" outlineLevel="1" x14ac:dyDescent="0.2">
      <c r="A142" s="173">
        <v>99</v>
      </c>
      <c r="B142" s="174" t="s">
        <v>359</v>
      </c>
      <c r="C142" s="182" t="s">
        <v>360</v>
      </c>
      <c r="D142" s="175" t="s">
        <v>0</v>
      </c>
      <c r="E142" s="176">
        <v>1</v>
      </c>
      <c r="F142" s="177"/>
      <c r="G142" s="178">
        <f>ROUND(E142*F142,2)</f>
        <v>0</v>
      </c>
      <c r="H142" s="159"/>
      <c r="I142" s="158">
        <f>ROUND(E142*H142,2)</f>
        <v>0</v>
      </c>
      <c r="J142" s="159"/>
      <c r="K142" s="158">
        <f>ROUND(E142*J142,2)</f>
        <v>0</v>
      </c>
      <c r="L142" s="158">
        <v>15</v>
      </c>
      <c r="M142" s="158">
        <f>G142*(1+L142/100)</f>
        <v>0</v>
      </c>
      <c r="N142" s="158">
        <v>0</v>
      </c>
      <c r="O142" s="158">
        <f>ROUND(E142*N142,2)</f>
        <v>0</v>
      </c>
      <c r="P142" s="158">
        <v>0</v>
      </c>
      <c r="Q142" s="158">
        <f>ROUND(E142*P142,2)</f>
        <v>0</v>
      </c>
      <c r="R142" s="158"/>
      <c r="S142" s="158" t="s">
        <v>140</v>
      </c>
      <c r="T142" s="158" t="s">
        <v>141</v>
      </c>
      <c r="U142" s="158">
        <v>0</v>
      </c>
      <c r="V142" s="158">
        <f>ROUND(E142*U142,2)</f>
        <v>0</v>
      </c>
      <c r="W142" s="158"/>
      <c r="X142" s="14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142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x14ac:dyDescent="0.2">
      <c r="A143" s="161" t="s">
        <v>135</v>
      </c>
      <c r="B143" s="162" t="s">
        <v>90</v>
      </c>
      <c r="C143" s="181" t="s">
        <v>91</v>
      </c>
      <c r="D143" s="163"/>
      <c r="E143" s="164"/>
      <c r="F143" s="165"/>
      <c r="G143" s="166">
        <f>SUMIF(AG144:AG147,"&lt;&gt;NOR",G144:G147)</f>
        <v>0</v>
      </c>
      <c r="H143" s="160"/>
      <c r="I143" s="160">
        <f>SUM(I144:I147)</f>
        <v>0</v>
      </c>
      <c r="J143" s="160"/>
      <c r="K143" s="160">
        <f>SUM(K144:K147)</f>
        <v>0</v>
      </c>
      <c r="L143" s="160"/>
      <c r="M143" s="160">
        <f>SUM(M144:M147)</f>
        <v>0</v>
      </c>
      <c r="N143" s="160"/>
      <c r="O143" s="160">
        <f>SUM(O144:O147)</f>
        <v>0</v>
      </c>
      <c r="P143" s="160"/>
      <c r="Q143" s="160">
        <f>SUM(Q144:Q147)</f>
        <v>0</v>
      </c>
      <c r="R143" s="160"/>
      <c r="S143" s="160"/>
      <c r="T143" s="160"/>
      <c r="U143" s="160"/>
      <c r="V143" s="160">
        <f>SUM(V144:V147)</f>
        <v>7.1199999999999992</v>
      </c>
      <c r="W143" s="160"/>
      <c r="AG143" t="s">
        <v>136</v>
      </c>
    </row>
    <row r="144" spans="1:60" ht="22.5" outlineLevel="1" x14ac:dyDescent="0.2">
      <c r="A144" s="173">
        <v>100</v>
      </c>
      <c r="B144" s="174" t="s">
        <v>361</v>
      </c>
      <c r="C144" s="182" t="s">
        <v>362</v>
      </c>
      <c r="D144" s="175" t="s">
        <v>139</v>
      </c>
      <c r="E144" s="176">
        <v>1</v>
      </c>
      <c r="F144" s="177"/>
      <c r="G144" s="178">
        <f>ROUND(E144*F144,2)</f>
        <v>0</v>
      </c>
      <c r="H144" s="159"/>
      <c r="I144" s="158">
        <f>ROUND(E144*H144,2)</f>
        <v>0</v>
      </c>
      <c r="J144" s="159"/>
      <c r="K144" s="158">
        <f>ROUND(E144*J144,2)</f>
        <v>0</v>
      </c>
      <c r="L144" s="158">
        <v>15</v>
      </c>
      <c r="M144" s="158">
        <f>G144*(1+L144/100)</f>
        <v>0</v>
      </c>
      <c r="N144" s="158">
        <v>0</v>
      </c>
      <c r="O144" s="158">
        <f>ROUND(E144*N144,2)</f>
        <v>0</v>
      </c>
      <c r="P144" s="158">
        <v>0</v>
      </c>
      <c r="Q144" s="158">
        <f>ROUND(E144*P144,2)</f>
        <v>0</v>
      </c>
      <c r="R144" s="158"/>
      <c r="S144" s="158" t="s">
        <v>140</v>
      </c>
      <c r="T144" s="158" t="s">
        <v>141</v>
      </c>
      <c r="U144" s="158">
        <v>1.5510000000000002</v>
      </c>
      <c r="V144" s="158">
        <f>ROUND(E144*U144,2)</f>
        <v>1.55</v>
      </c>
      <c r="W144" s="158"/>
      <c r="X144" s="14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142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73">
        <v>101</v>
      </c>
      <c r="B145" s="174" t="s">
        <v>363</v>
      </c>
      <c r="C145" s="182" t="s">
        <v>364</v>
      </c>
      <c r="D145" s="175" t="s">
        <v>167</v>
      </c>
      <c r="E145" s="176">
        <v>4</v>
      </c>
      <c r="F145" s="177"/>
      <c r="G145" s="178">
        <f>ROUND(E145*F145,2)</f>
        <v>0</v>
      </c>
      <c r="H145" s="159"/>
      <c r="I145" s="158">
        <f>ROUND(E145*H145,2)</f>
        <v>0</v>
      </c>
      <c r="J145" s="159"/>
      <c r="K145" s="158">
        <f>ROUND(E145*J145,2)</f>
        <v>0</v>
      </c>
      <c r="L145" s="158">
        <v>15</v>
      </c>
      <c r="M145" s="158">
        <f>G145*(1+L145/100)</f>
        <v>0</v>
      </c>
      <c r="N145" s="158">
        <v>0</v>
      </c>
      <c r="O145" s="158">
        <f>ROUND(E145*N145,2)</f>
        <v>0</v>
      </c>
      <c r="P145" s="158">
        <v>0</v>
      </c>
      <c r="Q145" s="158">
        <f>ROUND(E145*P145,2)</f>
        <v>0</v>
      </c>
      <c r="R145" s="158"/>
      <c r="S145" s="158" t="s">
        <v>140</v>
      </c>
      <c r="T145" s="158" t="s">
        <v>141</v>
      </c>
      <c r="U145" s="158">
        <v>1.034</v>
      </c>
      <c r="V145" s="158">
        <f>ROUND(E145*U145,2)</f>
        <v>4.1399999999999997</v>
      </c>
      <c r="W145" s="158"/>
      <c r="X145" s="14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142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73">
        <v>102</v>
      </c>
      <c r="B146" s="174" t="s">
        <v>365</v>
      </c>
      <c r="C146" s="182" t="s">
        <v>366</v>
      </c>
      <c r="D146" s="175" t="s">
        <v>167</v>
      </c>
      <c r="E146" s="176">
        <v>1</v>
      </c>
      <c r="F146" s="177"/>
      <c r="G146" s="178">
        <f>ROUND(E146*F146,2)</f>
        <v>0</v>
      </c>
      <c r="H146" s="159"/>
      <c r="I146" s="158">
        <f>ROUND(E146*H146,2)</f>
        <v>0</v>
      </c>
      <c r="J146" s="159"/>
      <c r="K146" s="158">
        <f>ROUND(E146*J146,2)</f>
        <v>0</v>
      </c>
      <c r="L146" s="158">
        <v>15</v>
      </c>
      <c r="M146" s="158">
        <f>G146*(1+L146/100)</f>
        <v>0</v>
      </c>
      <c r="N146" s="158">
        <v>0</v>
      </c>
      <c r="O146" s="158">
        <f>ROUND(E146*N146,2)</f>
        <v>0</v>
      </c>
      <c r="P146" s="158">
        <v>0</v>
      </c>
      <c r="Q146" s="158">
        <f>ROUND(E146*P146,2)</f>
        <v>0</v>
      </c>
      <c r="R146" s="158"/>
      <c r="S146" s="158" t="s">
        <v>140</v>
      </c>
      <c r="T146" s="158" t="s">
        <v>141</v>
      </c>
      <c r="U146" s="158">
        <v>0.95000000000000007</v>
      </c>
      <c r="V146" s="158">
        <f>ROUND(E146*U146,2)</f>
        <v>0.95</v>
      </c>
      <c r="W146" s="158"/>
      <c r="X146" s="14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142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73">
        <v>103</v>
      </c>
      <c r="B147" s="174" t="s">
        <v>367</v>
      </c>
      <c r="C147" s="182" t="s">
        <v>368</v>
      </c>
      <c r="D147" s="175" t="s">
        <v>160</v>
      </c>
      <c r="E147" s="176">
        <v>0.2</v>
      </c>
      <c r="F147" s="177"/>
      <c r="G147" s="178">
        <f>ROUND(E147*F147,2)</f>
        <v>0</v>
      </c>
      <c r="H147" s="159"/>
      <c r="I147" s="158">
        <f>ROUND(E147*H147,2)</f>
        <v>0</v>
      </c>
      <c r="J147" s="159"/>
      <c r="K147" s="158">
        <f>ROUND(E147*J147,2)</f>
        <v>0</v>
      </c>
      <c r="L147" s="158">
        <v>15</v>
      </c>
      <c r="M147" s="158">
        <f>G147*(1+L147/100)</f>
        <v>0</v>
      </c>
      <c r="N147" s="158">
        <v>0</v>
      </c>
      <c r="O147" s="158">
        <f>ROUND(E147*N147,2)</f>
        <v>0</v>
      </c>
      <c r="P147" s="158">
        <v>0</v>
      </c>
      <c r="Q147" s="158">
        <f>ROUND(E147*P147,2)</f>
        <v>0</v>
      </c>
      <c r="R147" s="158"/>
      <c r="S147" s="158" t="s">
        <v>140</v>
      </c>
      <c r="T147" s="158" t="s">
        <v>141</v>
      </c>
      <c r="U147" s="158">
        <v>2.4210000000000003</v>
      </c>
      <c r="V147" s="158">
        <f>ROUND(E147*U147,2)</f>
        <v>0.48</v>
      </c>
      <c r="W147" s="158"/>
      <c r="X147" s="14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142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x14ac:dyDescent="0.2">
      <c r="A148" s="161" t="s">
        <v>135</v>
      </c>
      <c r="B148" s="162" t="s">
        <v>92</v>
      </c>
      <c r="C148" s="181" t="s">
        <v>93</v>
      </c>
      <c r="D148" s="163"/>
      <c r="E148" s="164"/>
      <c r="F148" s="165"/>
      <c r="G148" s="166">
        <f>SUMIF(AG149:AG149,"&lt;&gt;NOR",G149:G149)</f>
        <v>0</v>
      </c>
      <c r="H148" s="160"/>
      <c r="I148" s="160">
        <f>SUM(I149:I149)</f>
        <v>0</v>
      </c>
      <c r="J148" s="160"/>
      <c r="K148" s="160">
        <f>SUM(K149:K149)</f>
        <v>0</v>
      </c>
      <c r="L148" s="160"/>
      <c r="M148" s="160">
        <f>SUM(M149:M149)</f>
        <v>0</v>
      </c>
      <c r="N148" s="160"/>
      <c r="O148" s="160">
        <f>SUM(O149:O149)</f>
        <v>0</v>
      </c>
      <c r="P148" s="160"/>
      <c r="Q148" s="160">
        <f>SUM(Q149:Q149)</f>
        <v>0</v>
      </c>
      <c r="R148" s="160"/>
      <c r="S148" s="160"/>
      <c r="T148" s="160"/>
      <c r="U148" s="160"/>
      <c r="V148" s="160">
        <f>SUM(V149:V149)</f>
        <v>1.59</v>
      </c>
      <c r="W148" s="160"/>
      <c r="AG148" t="s">
        <v>136</v>
      </c>
    </row>
    <row r="149" spans="1:60" outlineLevel="1" x14ac:dyDescent="0.2">
      <c r="A149" s="173">
        <v>104</v>
      </c>
      <c r="B149" s="174" t="s">
        <v>369</v>
      </c>
      <c r="C149" s="182" t="s">
        <v>370</v>
      </c>
      <c r="D149" s="175" t="s">
        <v>167</v>
      </c>
      <c r="E149" s="176">
        <v>3</v>
      </c>
      <c r="F149" s="177"/>
      <c r="G149" s="178">
        <f>ROUND(E149*F149,2)</f>
        <v>0</v>
      </c>
      <c r="H149" s="159"/>
      <c r="I149" s="158">
        <f>ROUND(E149*H149,2)</f>
        <v>0</v>
      </c>
      <c r="J149" s="159"/>
      <c r="K149" s="158">
        <f>ROUND(E149*J149,2)</f>
        <v>0</v>
      </c>
      <c r="L149" s="158">
        <v>15</v>
      </c>
      <c r="M149" s="158">
        <f>G149*(1+L149/100)</f>
        <v>0</v>
      </c>
      <c r="N149" s="158">
        <v>0</v>
      </c>
      <c r="O149" s="158">
        <f>ROUND(E149*N149,2)</f>
        <v>0</v>
      </c>
      <c r="P149" s="158">
        <v>0</v>
      </c>
      <c r="Q149" s="158">
        <f>ROUND(E149*P149,2)</f>
        <v>0</v>
      </c>
      <c r="R149" s="158"/>
      <c r="S149" s="158" t="s">
        <v>140</v>
      </c>
      <c r="T149" s="158" t="s">
        <v>141</v>
      </c>
      <c r="U149" s="158">
        <v>0.53</v>
      </c>
      <c r="V149" s="158">
        <f>ROUND(E149*U149,2)</f>
        <v>1.59</v>
      </c>
      <c r="W149" s="158"/>
      <c r="X149" s="14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142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x14ac:dyDescent="0.2">
      <c r="A150" s="161" t="s">
        <v>135</v>
      </c>
      <c r="B150" s="162" t="s">
        <v>94</v>
      </c>
      <c r="C150" s="181" t="s">
        <v>95</v>
      </c>
      <c r="D150" s="163"/>
      <c r="E150" s="164"/>
      <c r="F150" s="165"/>
      <c r="G150" s="166">
        <f>SUMIF(AG151:AG156,"&lt;&gt;NOR",G151:G156)</f>
        <v>0</v>
      </c>
      <c r="H150" s="160"/>
      <c r="I150" s="160">
        <f>SUM(I151:I156)</f>
        <v>0</v>
      </c>
      <c r="J150" s="160"/>
      <c r="K150" s="160">
        <f>SUM(K151:K156)</f>
        <v>0</v>
      </c>
      <c r="L150" s="160"/>
      <c r="M150" s="160">
        <f>SUM(M151:M156)</f>
        <v>0</v>
      </c>
      <c r="N150" s="160"/>
      <c r="O150" s="160">
        <f>SUM(O151:O156)</f>
        <v>0.51</v>
      </c>
      <c r="P150" s="160"/>
      <c r="Q150" s="160">
        <f>SUM(Q151:Q156)</f>
        <v>0</v>
      </c>
      <c r="R150" s="160"/>
      <c r="S150" s="160"/>
      <c r="T150" s="160"/>
      <c r="U150" s="160"/>
      <c r="V150" s="160">
        <f>SUM(V151:V156)</f>
        <v>15.03</v>
      </c>
      <c r="W150" s="160"/>
      <c r="AG150" t="s">
        <v>136</v>
      </c>
    </row>
    <row r="151" spans="1:60" outlineLevel="1" x14ac:dyDescent="0.2">
      <c r="A151" s="173">
        <v>105</v>
      </c>
      <c r="B151" s="174" t="s">
        <v>371</v>
      </c>
      <c r="C151" s="182" t="s">
        <v>372</v>
      </c>
      <c r="D151" s="175" t="s">
        <v>191</v>
      </c>
      <c r="E151" s="176">
        <v>5</v>
      </c>
      <c r="F151" s="177"/>
      <c r="G151" s="178">
        <f t="shared" ref="G151:G156" si="35">ROUND(E151*F151,2)</f>
        <v>0</v>
      </c>
      <c r="H151" s="159"/>
      <c r="I151" s="158">
        <f t="shared" ref="I151:I156" si="36">ROUND(E151*H151,2)</f>
        <v>0</v>
      </c>
      <c r="J151" s="159"/>
      <c r="K151" s="158">
        <f t="shared" ref="K151:K156" si="37">ROUND(E151*J151,2)</f>
        <v>0</v>
      </c>
      <c r="L151" s="158">
        <v>15</v>
      </c>
      <c r="M151" s="158">
        <f t="shared" ref="M151:M156" si="38">G151*(1+L151/100)</f>
        <v>0</v>
      </c>
      <c r="N151" s="158">
        <v>0</v>
      </c>
      <c r="O151" s="158">
        <f t="shared" ref="O151:O156" si="39">ROUND(E151*N151,2)</f>
        <v>0</v>
      </c>
      <c r="P151" s="158">
        <v>0</v>
      </c>
      <c r="Q151" s="158">
        <f t="shared" ref="Q151:Q156" si="40">ROUND(E151*P151,2)</f>
        <v>0</v>
      </c>
      <c r="R151" s="158"/>
      <c r="S151" s="158" t="s">
        <v>140</v>
      </c>
      <c r="T151" s="158" t="s">
        <v>141</v>
      </c>
      <c r="U151" s="158">
        <v>0.15400000000000003</v>
      </c>
      <c r="V151" s="158">
        <f t="shared" ref="V151:V156" si="41">ROUND(E151*U151,2)</f>
        <v>0.77</v>
      </c>
      <c r="W151" s="158"/>
      <c r="X151" s="14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142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 x14ac:dyDescent="0.2">
      <c r="A152" s="173">
        <v>106</v>
      </c>
      <c r="B152" s="174" t="s">
        <v>373</v>
      </c>
      <c r="C152" s="182" t="s">
        <v>374</v>
      </c>
      <c r="D152" s="175" t="s">
        <v>139</v>
      </c>
      <c r="E152" s="176">
        <v>6.9</v>
      </c>
      <c r="F152" s="177"/>
      <c r="G152" s="178">
        <f t="shared" si="35"/>
        <v>0</v>
      </c>
      <c r="H152" s="159"/>
      <c r="I152" s="158">
        <f t="shared" si="36"/>
        <v>0</v>
      </c>
      <c r="J152" s="159"/>
      <c r="K152" s="158">
        <f t="shared" si="37"/>
        <v>0</v>
      </c>
      <c r="L152" s="158">
        <v>15</v>
      </c>
      <c r="M152" s="158">
        <f t="shared" si="38"/>
        <v>0</v>
      </c>
      <c r="N152" s="158">
        <v>0</v>
      </c>
      <c r="O152" s="158">
        <f t="shared" si="39"/>
        <v>0</v>
      </c>
      <c r="P152" s="158">
        <v>0</v>
      </c>
      <c r="Q152" s="158">
        <f t="shared" si="40"/>
        <v>0</v>
      </c>
      <c r="R152" s="158"/>
      <c r="S152" s="158" t="s">
        <v>140</v>
      </c>
      <c r="T152" s="158" t="s">
        <v>141</v>
      </c>
      <c r="U152" s="158">
        <v>3.0000000000000002E-2</v>
      </c>
      <c r="V152" s="158">
        <f t="shared" si="41"/>
        <v>0.21</v>
      </c>
      <c r="W152" s="158"/>
      <c r="X152" s="14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142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73">
        <v>107</v>
      </c>
      <c r="B153" s="174" t="s">
        <v>375</v>
      </c>
      <c r="C153" s="182" t="s">
        <v>376</v>
      </c>
      <c r="D153" s="175" t="s">
        <v>139</v>
      </c>
      <c r="E153" s="176">
        <v>13.07</v>
      </c>
      <c r="F153" s="177"/>
      <c r="G153" s="178">
        <f t="shared" si="35"/>
        <v>0</v>
      </c>
      <c r="H153" s="159"/>
      <c r="I153" s="158">
        <f t="shared" si="36"/>
        <v>0</v>
      </c>
      <c r="J153" s="159"/>
      <c r="K153" s="158">
        <f t="shared" si="37"/>
        <v>0</v>
      </c>
      <c r="L153" s="158">
        <v>15</v>
      </c>
      <c r="M153" s="158">
        <f t="shared" si="38"/>
        <v>0</v>
      </c>
      <c r="N153" s="158">
        <v>0</v>
      </c>
      <c r="O153" s="158">
        <f t="shared" si="39"/>
        <v>0</v>
      </c>
      <c r="P153" s="158">
        <v>0</v>
      </c>
      <c r="Q153" s="158">
        <f t="shared" si="40"/>
        <v>0</v>
      </c>
      <c r="R153" s="158"/>
      <c r="S153" s="158" t="s">
        <v>140</v>
      </c>
      <c r="T153" s="158" t="s">
        <v>141</v>
      </c>
      <c r="U153" s="158">
        <v>0</v>
      </c>
      <c r="V153" s="158">
        <f t="shared" si="41"/>
        <v>0</v>
      </c>
      <c r="W153" s="158"/>
      <c r="X153" s="14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142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ht="22.5" outlineLevel="1" x14ac:dyDescent="0.2">
      <c r="A154" s="173">
        <v>108</v>
      </c>
      <c r="B154" s="174" t="s">
        <v>377</v>
      </c>
      <c r="C154" s="182" t="s">
        <v>378</v>
      </c>
      <c r="D154" s="175" t="s">
        <v>139</v>
      </c>
      <c r="E154" s="176">
        <v>13.07</v>
      </c>
      <c r="F154" s="177"/>
      <c r="G154" s="178">
        <f t="shared" si="35"/>
        <v>0</v>
      </c>
      <c r="H154" s="159"/>
      <c r="I154" s="158">
        <f t="shared" si="36"/>
        <v>0</v>
      </c>
      <c r="J154" s="159"/>
      <c r="K154" s="158">
        <f t="shared" si="37"/>
        <v>0</v>
      </c>
      <c r="L154" s="158">
        <v>15</v>
      </c>
      <c r="M154" s="158">
        <f t="shared" si="38"/>
        <v>0</v>
      </c>
      <c r="N154" s="158">
        <v>2.5200000000000001E-3</v>
      </c>
      <c r="O154" s="158">
        <f t="shared" si="39"/>
        <v>0.03</v>
      </c>
      <c r="P154" s="158">
        <v>0</v>
      </c>
      <c r="Q154" s="158">
        <f t="shared" si="40"/>
        <v>0</v>
      </c>
      <c r="R154" s="158"/>
      <c r="S154" s="158" t="s">
        <v>379</v>
      </c>
      <c r="T154" s="158" t="s">
        <v>379</v>
      </c>
      <c r="U154" s="158">
        <v>0.97800000000000009</v>
      </c>
      <c r="V154" s="158">
        <f t="shared" si="41"/>
        <v>12.78</v>
      </c>
      <c r="W154" s="158"/>
      <c r="X154" s="14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142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73">
        <v>109</v>
      </c>
      <c r="B155" s="174" t="s">
        <v>380</v>
      </c>
      <c r="C155" s="182" t="s">
        <v>381</v>
      </c>
      <c r="D155" s="175" t="s">
        <v>139</v>
      </c>
      <c r="E155" s="176">
        <v>14.377000000000001</v>
      </c>
      <c r="F155" s="177"/>
      <c r="G155" s="178">
        <f t="shared" si="35"/>
        <v>0</v>
      </c>
      <c r="H155" s="159"/>
      <c r="I155" s="158">
        <f t="shared" si="36"/>
        <v>0</v>
      </c>
      <c r="J155" s="159"/>
      <c r="K155" s="158">
        <f t="shared" si="37"/>
        <v>0</v>
      </c>
      <c r="L155" s="158">
        <v>15</v>
      </c>
      <c r="M155" s="158">
        <f t="shared" si="38"/>
        <v>0</v>
      </c>
      <c r="N155" s="158">
        <v>3.3500000000000002E-2</v>
      </c>
      <c r="O155" s="158">
        <f t="shared" si="39"/>
        <v>0.48</v>
      </c>
      <c r="P155" s="158">
        <v>0</v>
      </c>
      <c r="Q155" s="158">
        <f t="shared" si="40"/>
        <v>0</v>
      </c>
      <c r="R155" s="158"/>
      <c r="S155" s="158" t="s">
        <v>140</v>
      </c>
      <c r="T155" s="158" t="s">
        <v>141</v>
      </c>
      <c r="U155" s="158">
        <v>0</v>
      </c>
      <c r="V155" s="158">
        <f t="shared" si="41"/>
        <v>0</v>
      </c>
      <c r="W155" s="158"/>
      <c r="X155" s="14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164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73">
        <v>110</v>
      </c>
      <c r="B156" s="174" t="s">
        <v>382</v>
      </c>
      <c r="C156" s="182" t="s">
        <v>383</v>
      </c>
      <c r="D156" s="175" t="s">
        <v>160</v>
      </c>
      <c r="E156" s="176">
        <v>1</v>
      </c>
      <c r="F156" s="177"/>
      <c r="G156" s="178">
        <f t="shared" si="35"/>
        <v>0</v>
      </c>
      <c r="H156" s="159"/>
      <c r="I156" s="158">
        <f t="shared" si="36"/>
        <v>0</v>
      </c>
      <c r="J156" s="159"/>
      <c r="K156" s="158">
        <f t="shared" si="37"/>
        <v>0</v>
      </c>
      <c r="L156" s="158">
        <v>15</v>
      </c>
      <c r="M156" s="158">
        <f t="shared" si="38"/>
        <v>0</v>
      </c>
      <c r="N156" s="158">
        <v>0</v>
      </c>
      <c r="O156" s="158">
        <f t="shared" si="39"/>
        <v>0</v>
      </c>
      <c r="P156" s="158">
        <v>0</v>
      </c>
      <c r="Q156" s="158">
        <f t="shared" si="40"/>
        <v>0</v>
      </c>
      <c r="R156" s="158"/>
      <c r="S156" s="158" t="s">
        <v>140</v>
      </c>
      <c r="T156" s="158" t="s">
        <v>141</v>
      </c>
      <c r="U156" s="158">
        <v>1.2650000000000001</v>
      </c>
      <c r="V156" s="158">
        <f t="shared" si="41"/>
        <v>1.27</v>
      </c>
      <c r="W156" s="158"/>
      <c r="X156" s="14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142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x14ac:dyDescent="0.2">
      <c r="A157" s="161" t="s">
        <v>135</v>
      </c>
      <c r="B157" s="162" t="s">
        <v>96</v>
      </c>
      <c r="C157" s="181" t="s">
        <v>97</v>
      </c>
      <c r="D157" s="163"/>
      <c r="E157" s="164"/>
      <c r="F157" s="165"/>
      <c r="G157" s="166">
        <f>SUMIF(AG158:AG159,"&lt;&gt;NOR",G158:G159)</f>
        <v>0</v>
      </c>
      <c r="H157" s="160"/>
      <c r="I157" s="160">
        <f>SUM(I158:I159)</f>
        <v>0</v>
      </c>
      <c r="J157" s="160"/>
      <c r="K157" s="160">
        <f>SUM(K158:K159)</f>
        <v>0</v>
      </c>
      <c r="L157" s="160"/>
      <c r="M157" s="160">
        <f>SUM(M158:M159)</f>
        <v>0</v>
      </c>
      <c r="N157" s="160"/>
      <c r="O157" s="160">
        <f>SUM(O158:O159)</f>
        <v>0</v>
      </c>
      <c r="P157" s="160"/>
      <c r="Q157" s="160">
        <f>SUM(Q158:Q159)</f>
        <v>0</v>
      </c>
      <c r="R157" s="160"/>
      <c r="S157" s="160"/>
      <c r="T157" s="160"/>
      <c r="U157" s="160"/>
      <c r="V157" s="160">
        <f>SUM(V158:V159)</f>
        <v>6.55</v>
      </c>
      <c r="W157" s="160"/>
      <c r="AG157" t="s">
        <v>136</v>
      </c>
    </row>
    <row r="158" spans="1:60" outlineLevel="1" x14ac:dyDescent="0.2">
      <c r="A158" s="173">
        <v>111</v>
      </c>
      <c r="B158" s="174" t="s">
        <v>384</v>
      </c>
      <c r="C158" s="182" t="s">
        <v>385</v>
      </c>
      <c r="D158" s="175" t="s">
        <v>139</v>
      </c>
      <c r="E158" s="176">
        <v>20.650000000000002</v>
      </c>
      <c r="F158" s="177"/>
      <c r="G158" s="178">
        <f>ROUND(E158*F158,2)</f>
        <v>0</v>
      </c>
      <c r="H158" s="159"/>
      <c r="I158" s="158">
        <f>ROUND(E158*H158,2)</f>
        <v>0</v>
      </c>
      <c r="J158" s="159"/>
      <c r="K158" s="158">
        <f>ROUND(E158*J158,2)</f>
        <v>0</v>
      </c>
      <c r="L158" s="158">
        <v>15</v>
      </c>
      <c r="M158" s="158">
        <f>G158*(1+L158/100)</f>
        <v>0</v>
      </c>
      <c r="N158" s="158">
        <v>0</v>
      </c>
      <c r="O158" s="158">
        <f>ROUND(E158*N158,2)</f>
        <v>0</v>
      </c>
      <c r="P158" s="158">
        <v>0</v>
      </c>
      <c r="Q158" s="158">
        <f>ROUND(E158*P158,2)</f>
        <v>0</v>
      </c>
      <c r="R158" s="158"/>
      <c r="S158" s="158" t="s">
        <v>140</v>
      </c>
      <c r="T158" s="158" t="s">
        <v>141</v>
      </c>
      <c r="U158" s="158">
        <v>0.2</v>
      </c>
      <c r="V158" s="158">
        <f>ROUND(E158*U158,2)</f>
        <v>4.13</v>
      </c>
      <c r="W158" s="158"/>
      <c r="X158" s="14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142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3">
        <v>112</v>
      </c>
      <c r="B159" s="174" t="s">
        <v>386</v>
      </c>
      <c r="C159" s="182" t="s">
        <v>387</v>
      </c>
      <c r="D159" s="175" t="s">
        <v>160</v>
      </c>
      <c r="E159" s="176">
        <v>1</v>
      </c>
      <c r="F159" s="177"/>
      <c r="G159" s="178">
        <f>ROUND(E159*F159,2)</f>
        <v>0</v>
      </c>
      <c r="H159" s="159"/>
      <c r="I159" s="158">
        <f>ROUND(E159*H159,2)</f>
        <v>0</v>
      </c>
      <c r="J159" s="159"/>
      <c r="K159" s="158">
        <f>ROUND(E159*J159,2)</f>
        <v>0</v>
      </c>
      <c r="L159" s="158">
        <v>15</v>
      </c>
      <c r="M159" s="158">
        <f>G159*(1+L159/100)</f>
        <v>0</v>
      </c>
      <c r="N159" s="158">
        <v>0</v>
      </c>
      <c r="O159" s="158">
        <f>ROUND(E159*N159,2)</f>
        <v>0</v>
      </c>
      <c r="P159" s="158">
        <v>0</v>
      </c>
      <c r="Q159" s="158">
        <f>ROUND(E159*P159,2)</f>
        <v>0</v>
      </c>
      <c r="R159" s="158"/>
      <c r="S159" s="158" t="s">
        <v>140</v>
      </c>
      <c r="T159" s="158" t="s">
        <v>141</v>
      </c>
      <c r="U159" s="158">
        <v>2.4200000000000004</v>
      </c>
      <c r="V159" s="158">
        <f>ROUND(E159*U159,2)</f>
        <v>2.42</v>
      </c>
      <c r="W159" s="158"/>
      <c r="X159" s="14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142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x14ac:dyDescent="0.2">
      <c r="A160" s="161" t="s">
        <v>135</v>
      </c>
      <c r="B160" s="162" t="s">
        <v>98</v>
      </c>
      <c r="C160" s="181" t="s">
        <v>99</v>
      </c>
      <c r="D160" s="163"/>
      <c r="E160" s="164"/>
      <c r="F160" s="165"/>
      <c r="G160" s="166">
        <f>SUMIF(AG161:AG164,"&lt;&gt;NOR",G161:G164)</f>
        <v>0</v>
      </c>
      <c r="H160" s="160"/>
      <c r="I160" s="160">
        <f>SUM(I161:I164)</f>
        <v>0</v>
      </c>
      <c r="J160" s="160"/>
      <c r="K160" s="160">
        <f>SUM(K161:K164)</f>
        <v>0</v>
      </c>
      <c r="L160" s="160"/>
      <c r="M160" s="160">
        <f>SUM(M161:M164)</f>
        <v>0</v>
      </c>
      <c r="N160" s="160"/>
      <c r="O160" s="160">
        <f>SUM(O161:O164)</f>
        <v>0</v>
      </c>
      <c r="P160" s="160"/>
      <c r="Q160" s="160">
        <f>SUM(Q161:Q164)</f>
        <v>0</v>
      </c>
      <c r="R160" s="160"/>
      <c r="S160" s="160"/>
      <c r="T160" s="160"/>
      <c r="U160" s="160"/>
      <c r="V160" s="160">
        <f>SUM(V161:V164)</f>
        <v>11.93</v>
      </c>
      <c r="W160" s="160"/>
      <c r="AG160" t="s">
        <v>136</v>
      </c>
    </row>
    <row r="161" spans="1:60" ht="22.5" outlineLevel="1" x14ac:dyDescent="0.2">
      <c r="A161" s="173">
        <v>113</v>
      </c>
      <c r="B161" s="174" t="s">
        <v>388</v>
      </c>
      <c r="C161" s="182" t="s">
        <v>389</v>
      </c>
      <c r="D161" s="175" t="s">
        <v>191</v>
      </c>
      <c r="E161" s="176">
        <v>20</v>
      </c>
      <c r="F161" s="177"/>
      <c r="G161" s="178">
        <f>ROUND(E161*F161,2)</f>
        <v>0</v>
      </c>
      <c r="H161" s="159"/>
      <c r="I161" s="158">
        <f>ROUND(E161*H161,2)</f>
        <v>0</v>
      </c>
      <c r="J161" s="159"/>
      <c r="K161" s="158">
        <f>ROUND(E161*J161,2)</f>
        <v>0</v>
      </c>
      <c r="L161" s="158">
        <v>15</v>
      </c>
      <c r="M161" s="158">
        <f>G161*(1+L161/100)</f>
        <v>0</v>
      </c>
      <c r="N161" s="158">
        <v>0</v>
      </c>
      <c r="O161" s="158">
        <f>ROUND(E161*N161,2)</f>
        <v>0</v>
      </c>
      <c r="P161" s="158">
        <v>0</v>
      </c>
      <c r="Q161" s="158">
        <f>ROUND(E161*P161,2)</f>
        <v>0</v>
      </c>
      <c r="R161" s="158"/>
      <c r="S161" s="158" t="s">
        <v>140</v>
      </c>
      <c r="T161" s="158" t="s">
        <v>141</v>
      </c>
      <c r="U161" s="158">
        <v>0.13720000000000002</v>
      </c>
      <c r="V161" s="158">
        <f>ROUND(E161*U161,2)</f>
        <v>2.74</v>
      </c>
      <c r="W161" s="158"/>
      <c r="X161" s="14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142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ht="22.5" outlineLevel="1" x14ac:dyDescent="0.2">
      <c r="A162" s="173">
        <v>114</v>
      </c>
      <c r="B162" s="174" t="s">
        <v>390</v>
      </c>
      <c r="C162" s="182" t="s">
        <v>391</v>
      </c>
      <c r="D162" s="175" t="s">
        <v>139</v>
      </c>
      <c r="E162" s="176">
        <v>20.650000000000002</v>
      </c>
      <c r="F162" s="177"/>
      <c r="G162" s="178">
        <f>ROUND(E162*F162,2)</f>
        <v>0</v>
      </c>
      <c r="H162" s="159"/>
      <c r="I162" s="158">
        <f>ROUND(E162*H162,2)</f>
        <v>0</v>
      </c>
      <c r="J162" s="159"/>
      <c r="K162" s="158">
        <f>ROUND(E162*J162,2)</f>
        <v>0</v>
      </c>
      <c r="L162" s="158">
        <v>15</v>
      </c>
      <c r="M162" s="158">
        <f>G162*(1+L162/100)</f>
        <v>0</v>
      </c>
      <c r="N162" s="158">
        <v>0</v>
      </c>
      <c r="O162" s="158">
        <f>ROUND(E162*N162,2)</f>
        <v>0</v>
      </c>
      <c r="P162" s="158">
        <v>0</v>
      </c>
      <c r="Q162" s="158">
        <f>ROUND(E162*P162,2)</f>
        <v>0</v>
      </c>
      <c r="R162" s="158"/>
      <c r="S162" s="158" t="s">
        <v>140</v>
      </c>
      <c r="T162" s="158" t="s">
        <v>141</v>
      </c>
      <c r="U162" s="158">
        <v>0.26520000000000005</v>
      </c>
      <c r="V162" s="158">
        <f>ROUND(E162*U162,2)</f>
        <v>5.48</v>
      </c>
      <c r="W162" s="158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142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ht="22.5" outlineLevel="1" x14ac:dyDescent="0.2">
      <c r="A163" s="173">
        <v>115</v>
      </c>
      <c r="B163" s="174" t="s">
        <v>392</v>
      </c>
      <c r="C163" s="182" t="s">
        <v>393</v>
      </c>
      <c r="D163" s="175" t="s">
        <v>139</v>
      </c>
      <c r="E163" s="176">
        <v>9.3000000000000007</v>
      </c>
      <c r="F163" s="177"/>
      <c r="G163" s="178">
        <f>ROUND(E163*F163,2)</f>
        <v>0</v>
      </c>
      <c r="H163" s="159"/>
      <c r="I163" s="158">
        <f>ROUND(E163*H163,2)</f>
        <v>0</v>
      </c>
      <c r="J163" s="159"/>
      <c r="K163" s="158">
        <f>ROUND(E163*J163,2)</f>
        <v>0</v>
      </c>
      <c r="L163" s="158">
        <v>15</v>
      </c>
      <c r="M163" s="158">
        <f>G163*(1+L163/100)</f>
        <v>0</v>
      </c>
      <c r="N163" s="158">
        <v>0</v>
      </c>
      <c r="O163" s="158">
        <f>ROUND(E163*N163,2)</f>
        <v>0</v>
      </c>
      <c r="P163" s="158">
        <v>0</v>
      </c>
      <c r="Q163" s="158">
        <f>ROUND(E163*P163,2)</f>
        <v>0</v>
      </c>
      <c r="R163" s="158"/>
      <c r="S163" s="158" t="s">
        <v>140</v>
      </c>
      <c r="T163" s="158" t="s">
        <v>141</v>
      </c>
      <c r="U163" s="158">
        <v>0.28100000000000003</v>
      </c>
      <c r="V163" s="158">
        <f>ROUND(E163*U163,2)</f>
        <v>2.61</v>
      </c>
      <c r="W163" s="158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142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73">
        <v>116</v>
      </c>
      <c r="B164" s="174" t="s">
        <v>394</v>
      </c>
      <c r="C164" s="182" t="s">
        <v>395</v>
      </c>
      <c r="D164" s="175" t="s">
        <v>160</v>
      </c>
      <c r="E164" s="176">
        <v>1</v>
      </c>
      <c r="F164" s="177"/>
      <c r="G164" s="178">
        <f>ROUND(E164*F164,2)</f>
        <v>0</v>
      </c>
      <c r="H164" s="159"/>
      <c r="I164" s="158">
        <f>ROUND(E164*H164,2)</f>
        <v>0</v>
      </c>
      <c r="J164" s="159"/>
      <c r="K164" s="158">
        <f>ROUND(E164*J164,2)</f>
        <v>0</v>
      </c>
      <c r="L164" s="158">
        <v>15</v>
      </c>
      <c r="M164" s="158">
        <f>G164*(1+L164/100)</f>
        <v>0</v>
      </c>
      <c r="N164" s="158">
        <v>0</v>
      </c>
      <c r="O164" s="158">
        <f>ROUND(E164*N164,2)</f>
        <v>0</v>
      </c>
      <c r="P164" s="158">
        <v>0</v>
      </c>
      <c r="Q164" s="158">
        <f>ROUND(E164*P164,2)</f>
        <v>0</v>
      </c>
      <c r="R164" s="158"/>
      <c r="S164" s="158" t="s">
        <v>140</v>
      </c>
      <c r="T164" s="158" t="s">
        <v>141</v>
      </c>
      <c r="U164" s="158">
        <v>1.1020000000000001</v>
      </c>
      <c r="V164" s="158">
        <f>ROUND(E164*U164,2)</f>
        <v>1.1000000000000001</v>
      </c>
      <c r="W164" s="158"/>
      <c r="X164" s="14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142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x14ac:dyDescent="0.2">
      <c r="A165" s="161" t="s">
        <v>135</v>
      </c>
      <c r="B165" s="162" t="s">
        <v>100</v>
      </c>
      <c r="C165" s="181" t="s">
        <v>101</v>
      </c>
      <c r="D165" s="163"/>
      <c r="E165" s="164"/>
      <c r="F165" s="165"/>
      <c r="G165" s="166">
        <f>SUMIF(AG166:AG169,"&lt;&gt;NOR",G166:G169)</f>
        <v>0</v>
      </c>
      <c r="H165" s="160"/>
      <c r="I165" s="160">
        <f>SUM(I166:I169)</f>
        <v>0</v>
      </c>
      <c r="J165" s="160"/>
      <c r="K165" s="160">
        <f>SUM(K166:K169)</f>
        <v>0</v>
      </c>
      <c r="L165" s="160"/>
      <c r="M165" s="160">
        <f>SUM(M166:M169)</f>
        <v>0</v>
      </c>
      <c r="N165" s="160"/>
      <c r="O165" s="160">
        <f>SUM(O166:O169)</f>
        <v>0</v>
      </c>
      <c r="P165" s="160"/>
      <c r="Q165" s="160">
        <f>SUM(Q166:Q169)</f>
        <v>0</v>
      </c>
      <c r="R165" s="160"/>
      <c r="S165" s="160"/>
      <c r="T165" s="160"/>
      <c r="U165" s="160"/>
      <c r="V165" s="160">
        <f>SUM(V166:V169)</f>
        <v>65.11</v>
      </c>
      <c r="W165" s="160"/>
      <c r="AG165" t="s">
        <v>136</v>
      </c>
    </row>
    <row r="166" spans="1:60" ht="22.5" outlineLevel="1" x14ac:dyDescent="0.2">
      <c r="A166" s="173">
        <v>117</v>
      </c>
      <c r="B166" s="174" t="s">
        <v>396</v>
      </c>
      <c r="C166" s="182" t="s">
        <v>397</v>
      </c>
      <c r="D166" s="175" t="s">
        <v>139</v>
      </c>
      <c r="E166" s="176">
        <v>30</v>
      </c>
      <c r="F166" s="177"/>
      <c r="G166" s="178">
        <f>ROUND(E166*F166,2)</f>
        <v>0</v>
      </c>
      <c r="H166" s="159"/>
      <c r="I166" s="158">
        <f>ROUND(E166*H166,2)</f>
        <v>0</v>
      </c>
      <c r="J166" s="159"/>
      <c r="K166" s="158">
        <f>ROUND(E166*J166,2)</f>
        <v>0</v>
      </c>
      <c r="L166" s="158">
        <v>15</v>
      </c>
      <c r="M166" s="158">
        <f>G166*(1+L166/100)</f>
        <v>0</v>
      </c>
      <c r="N166" s="158">
        <v>0</v>
      </c>
      <c r="O166" s="158">
        <f>ROUND(E166*N166,2)</f>
        <v>0</v>
      </c>
      <c r="P166" s="158">
        <v>0</v>
      </c>
      <c r="Q166" s="158">
        <f>ROUND(E166*P166,2)</f>
        <v>0</v>
      </c>
      <c r="R166" s="158"/>
      <c r="S166" s="158" t="s">
        <v>140</v>
      </c>
      <c r="T166" s="158" t="s">
        <v>141</v>
      </c>
      <c r="U166" s="158">
        <v>0.9840000000000001</v>
      </c>
      <c r="V166" s="158">
        <f>ROUND(E166*U166,2)</f>
        <v>29.52</v>
      </c>
      <c r="W166" s="158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142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73">
        <v>118</v>
      </c>
      <c r="B167" s="174" t="s">
        <v>398</v>
      </c>
      <c r="C167" s="182" t="s">
        <v>399</v>
      </c>
      <c r="D167" s="175" t="s">
        <v>139</v>
      </c>
      <c r="E167" s="176">
        <v>30</v>
      </c>
      <c r="F167" s="177"/>
      <c r="G167" s="178">
        <f>ROUND(E167*F167,2)</f>
        <v>0</v>
      </c>
      <c r="H167" s="159"/>
      <c r="I167" s="158">
        <f>ROUND(E167*H167,2)</f>
        <v>0</v>
      </c>
      <c r="J167" s="159"/>
      <c r="K167" s="158">
        <f>ROUND(E167*J167,2)</f>
        <v>0</v>
      </c>
      <c r="L167" s="158">
        <v>15</v>
      </c>
      <c r="M167" s="158">
        <f>G167*(1+L167/100)</f>
        <v>0</v>
      </c>
      <c r="N167" s="158">
        <v>0</v>
      </c>
      <c r="O167" s="158">
        <f>ROUND(E167*N167,2)</f>
        <v>0</v>
      </c>
      <c r="P167" s="158">
        <v>0</v>
      </c>
      <c r="Q167" s="158">
        <f>ROUND(E167*P167,2)</f>
        <v>0</v>
      </c>
      <c r="R167" s="158"/>
      <c r="S167" s="158" t="s">
        <v>140</v>
      </c>
      <c r="T167" s="158" t="s">
        <v>141</v>
      </c>
      <c r="U167" s="158">
        <v>1.1040000000000001</v>
      </c>
      <c r="V167" s="158">
        <f>ROUND(E167*U167,2)</f>
        <v>33.119999999999997</v>
      </c>
      <c r="W167" s="158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142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ht="22.5" outlineLevel="1" x14ac:dyDescent="0.2">
      <c r="A168" s="173">
        <v>119</v>
      </c>
      <c r="B168" s="174" t="s">
        <v>400</v>
      </c>
      <c r="C168" s="182" t="s">
        <v>401</v>
      </c>
      <c r="D168" s="175" t="s">
        <v>191</v>
      </c>
      <c r="E168" s="176">
        <v>10</v>
      </c>
      <c r="F168" s="177"/>
      <c r="G168" s="178">
        <f>ROUND(E168*F168,2)</f>
        <v>0</v>
      </c>
      <c r="H168" s="159"/>
      <c r="I168" s="158">
        <f>ROUND(E168*H168,2)</f>
        <v>0</v>
      </c>
      <c r="J168" s="159"/>
      <c r="K168" s="158">
        <f>ROUND(E168*J168,2)</f>
        <v>0</v>
      </c>
      <c r="L168" s="158">
        <v>15</v>
      </c>
      <c r="M168" s="158">
        <f>G168*(1+L168/100)</f>
        <v>0</v>
      </c>
      <c r="N168" s="158">
        <v>0</v>
      </c>
      <c r="O168" s="158">
        <f>ROUND(E168*N168,2)</f>
        <v>0</v>
      </c>
      <c r="P168" s="158">
        <v>0</v>
      </c>
      <c r="Q168" s="158">
        <f>ROUND(E168*P168,2)</f>
        <v>0</v>
      </c>
      <c r="R168" s="158"/>
      <c r="S168" s="158" t="s">
        <v>140</v>
      </c>
      <c r="T168" s="158" t="s">
        <v>141</v>
      </c>
      <c r="U168" s="158">
        <v>0.12000000000000001</v>
      </c>
      <c r="V168" s="158">
        <f>ROUND(E168*U168,2)</f>
        <v>1.2</v>
      </c>
      <c r="W168" s="158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142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73">
        <v>120</v>
      </c>
      <c r="B169" s="174" t="s">
        <v>402</v>
      </c>
      <c r="C169" s="182" t="s">
        <v>403</v>
      </c>
      <c r="D169" s="175" t="s">
        <v>160</v>
      </c>
      <c r="E169" s="176">
        <v>1</v>
      </c>
      <c r="F169" s="177"/>
      <c r="G169" s="178">
        <f>ROUND(E169*F169,2)</f>
        <v>0</v>
      </c>
      <c r="H169" s="159"/>
      <c r="I169" s="158">
        <f>ROUND(E169*H169,2)</f>
        <v>0</v>
      </c>
      <c r="J169" s="159"/>
      <c r="K169" s="158">
        <f>ROUND(E169*J169,2)</f>
        <v>0</v>
      </c>
      <c r="L169" s="158">
        <v>15</v>
      </c>
      <c r="M169" s="158">
        <f>G169*(1+L169/100)</f>
        <v>0</v>
      </c>
      <c r="N169" s="158">
        <v>0</v>
      </c>
      <c r="O169" s="158">
        <f>ROUND(E169*N169,2)</f>
        <v>0</v>
      </c>
      <c r="P169" s="158">
        <v>0</v>
      </c>
      <c r="Q169" s="158">
        <f>ROUND(E169*P169,2)</f>
        <v>0</v>
      </c>
      <c r="R169" s="158"/>
      <c r="S169" s="158" t="s">
        <v>140</v>
      </c>
      <c r="T169" s="158" t="s">
        <v>141</v>
      </c>
      <c r="U169" s="158">
        <v>1.2650000000000001</v>
      </c>
      <c r="V169" s="158">
        <f>ROUND(E169*U169,2)</f>
        <v>1.27</v>
      </c>
      <c r="W169" s="158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142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x14ac:dyDescent="0.2">
      <c r="A170" s="161" t="s">
        <v>135</v>
      </c>
      <c r="B170" s="162" t="s">
        <v>102</v>
      </c>
      <c r="C170" s="181" t="s">
        <v>103</v>
      </c>
      <c r="D170" s="163"/>
      <c r="E170" s="164"/>
      <c r="F170" s="165"/>
      <c r="G170" s="166">
        <f>SUMIF(AG171:AG171,"&lt;&gt;NOR",G171:G171)</f>
        <v>0</v>
      </c>
      <c r="H170" s="160"/>
      <c r="I170" s="160">
        <f>SUM(I171:I171)</f>
        <v>0</v>
      </c>
      <c r="J170" s="160"/>
      <c r="K170" s="160">
        <f>SUM(K171:K171)</f>
        <v>0</v>
      </c>
      <c r="L170" s="160"/>
      <c r="M170" s="160">
        <f>SUM(M171:M171)</f>
        <v>0</v>
      </c>
      <c r="N170" s="160"/>
      <c r="O170" s="160">
        <f>SUM(O171:O171)</f>
        <v>0</v>
      </c>
      <c r="P170" s="160"/>
      <c r="Q170" s="160">
        <f>SUM(Q171:Q171)</f>
        <v>0</v>
      </c>
      <c r="R170" s="160"/>
      <c r="S170" s="160"/>
      <c r="T170" s="160"/>
      <c r="U170" s="160"/>
      <c r="V170" s="160">
        <f>SUM(V171:V171)</f>
        <v>11.21</v>
      </c>
      <c r="W170" s="160"/>
      <c r="AG170" t="s">
        <v>136</v>
      </c>
    </row>
    <row r="171" spans="1:60" outlineLevel="1" x14ac:dyDescent="0.2">
      <c r="A171" s="173">
        <v>121</v>
      </c>
      <c r="B171" s="174" t="s">
        <v>404</v>
      </c>
      <c r="C171" s="182" t="s">
        <v>405</v>
      </c>
      <c r="D171" s="175" t="s">
        <v>139</v>
      </c>
      <c r="E171" s="176">
        <v>110</v>
      </c>
      <c r="F171" s="177"/>
      <c r="G171" s="178">
        <f>ROUND(E171*F171,2)</f>
        <v>0</v>
      </c>
      <c r="H171" s="159"/>
      <c r="I171" s="158">
        <f>ROUND(E171*H171,2)</f>
        <v>0</v>
      </c>
      <c r="J171" s="159"/>
      <c r="K171" s="158">
        <f>ROUND(E171*J171,2)</f>
        <v>0</v>
      </c>
      <c r="L171" s="158">
        <v>15</v>
      </c>
      <c r="M171" s="158">
        <f>G171*(1+L171/100)</f>
        <v>0</v>
      </c>
      <c r="N171" s="158">
        <v>0</v>
      </c>
      <c r="O171" s="158">
        <f>ROUND(E171*N171,2)</f>
        <v>0</v>
      </c>
      <c r="P171" s="158">
        <v>0</v>
      </c>
      <c r="Q171" s="158">
        <f>ROUND(E171*P171,2)</f>
        <v>0</v>
      </c>
      <c r="R171" s="158"/>
      <c r="S171" s="158" t="s">
        <v>140</v>
      </c>
      <c r="T171" s="158" t="s">
        <v>141</v>
      </c>
      <c r="U171" s="158">
        <v>0.10191</v>
      </c>
      <c r="V171" s="158">
        <f>ROUND(E171*U171,2)</f>
        <v>11.21</v>
      </c>
      <c r="W171" s="158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142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x14ac:dyDescent="0.2">
      <c r="A172" s="161" t="s">
        <v>135</v>
      </c>
      <c r="B172" s="162" t="s">
        <v>104</v>
      </c>
      <c r="C172" s="181" t="s">
        <v>105</v>
      </c>
      <c r="D172" s="163"/>
      <c r="E172" s="164"/>
      <c r="F172" s="165"/>
      <c r="G172" s="166">
        <f>SUMIF(AG173:AG226,"&lt;&gt;NOR",G173:G226)</f>
        <v>0</v>
      </c>
      <c r="H172" s="160"/>
      <c r="I172" s="160">
        <f>SUM(I173:I226)</f>
        <v>0</v>
      </c>
      <c r="J172" s="160"/>
      <c r="K172" s="160">
        <f>SUM(K173:K226)</f>
        <v>0</v>
      </c>
      <c r="L172" s="160"/>
      <c r="M172" s="160">
        <f>SUM(M173:M226)</f>
        <v>0</v>
      </c>
      <c r="N172" s="160"/>
      <c r="O172" s="160">
        <f>SUM(O173:O226)</f>
        <v>0</v>
      </c>
      <c r="P172" s="160"/>
      <c r="Q172" s="160">
        <f>SUM(Q173:Q226)</f>
        <v>0</v>
      </c>
      <c r="R172" s="160"/>
      <c r="S172" s="160"/>
      <c r="T172" s="160"/>
      <c r="U172" s="160"/>
      <c r="V172" s="160">
        <f>SUM(V173:V226)</f>
        <v>98.179999999999964</v>
      </c>
      <c r="W172" s="160"/>
      <c r="AG172" t="s">
        <v>136</v>
      </c>
    </row>
    <row r="173" spans="1:60" outlineLevel="1" x14ac:dyDescent="0.2">
      <c r="A173" s="173">
        <v>122</v>
      </c>
      <c r="B173" s="174" t="s">
        <v>406</v>
      </c>
      <c r="C173" s="182" t="s">
        <v>407</v>
      </c>
      <c r="D173" s="175" t="s">
        <v>167</v>
      </c>
      <c r="E173" s="176">
        <v>26</v>
      </c>
      <c r="F173" s="177"/>
      <c r="G173" s="178">
        <f>ROUND(E173*F173,2)</f>
        <v>0</v>
      </c>
      <c r="H173" s="159"/>
      <c r="I173" s="158">
        <f>ROUND(E173*H173,2)</f>
        <v>0</v>
      </c>
      <c r="J173" s="159"/>
      <c r="K173" s="158">
        <f>ROUND(E173*J173,2)</f>
        <v>0</v>
      </c>
      <c r="L173" s="158">
        <v>15</v>
      </c>
      <c r="M173" s="158">
        <f>G173*(1+L173/100)</f>
        <v>0</v>
      </c>
      <c r="N173" s="158">
        <v>0</v>
      </c>
      <c r="O173" s="158">
        <f>ROUND(E173*N173,2)</f>
        <v>0</v>
      </c>
      <c r="P173" s="158">
        <v>0</v>
      </c>
      <c r="Q173" s="158">
        <f>ROUND(E173*P173,2)</f>
        <v>0</v>
      </c>
      <c r="R173" s="158"/>
      <c r="S173" s="158" t="s">
        <v>140</v>
      </c>
      <c r="T173" s="158" t="s">
        <v>141</v>
      </c>
      <c r="U173" s="158">
        <v>0.04</v>
      </c>
      <c r="V173" s="158">
        <f>ROUND(E173*U173,2)</f>
        <v>1.04</v>
      </c>
      <c r="W173" s="158"/>
      <c r="X173" s="14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142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67">
        <v>123</v>
      </c>
      <c r="B174" s="168" t="s">
        <v>408</v>
      </c>
      <c r="C174" s="183" t="s">
        <v>409</v>
      </c>
      <c r="D174" s="169" t="s">
        <v>191</v>
      </c>
      <c r="E174" s="170">
        <v>5</v>
      </c>
      <c r="F174" s="171"/>
      <c r="G174" s="172">
        <f>ROUND(E174*F174,2)</f>
        <v>0</v>
      </c>
      <c r="H174" s="159"/>
      <c r="I174" s="158">
        <f>ROUND(E174*H174,2)</f>
        <v>0</v>
      </c>
      <c r="J174" s="159"/>
      <c r="K174" s="158">
        <f>ROUND(E174*J174,2)</f>
        <v>0</v>
      </c>
      <c r="L174" s="158">
        <v>15</v>
      </c>
      <c r="M174" s="158">
        <f>G174*(1+L174/100)</f>
        <v>0</v>
      </c>
      <c r="N174" s="158">
        <v>0</v>
      </c>
      <c r="O174" s="158">
        <f>ROUND(E174*N174,2)</f>
        <v>0</v>
      </c>
      <c r="P174" s="158">
        <v>0</v>
      </c>
      <c r="Q174" s="158">
        <f>ROUND(E174*P174,2)</f>
        <v>0</v>
      </c>
      <c r="R174" s="158"/>
      <c r="S174" s="158" t="s">
        <v>140</v>
      </c>
      <c r="T174" s="158" t="s">
        <v>141</v>
      </c>
      <c r="U174" s="158">
        <v>0.629</v>
      </c>
      <c r="V174" s="158">
        <f>ROUND(E174*U174,2)</f>
        <v>3.15</v>
      </c>
      <c r="W174" s="158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142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6"/>
      <c r="B175" s="157"/>
      <c r="C175" s="238" t="s">
        <v>410</v>
      </c>
      <c r="D175" s="239"/>
      <c r="E175" s="239"/>
      <c r="F175" s="239"/>
      <c r="G175" s="239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146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67">
        <v>124</v>
      </c>
      <c r="B176" s="168" t="s">
        <v>411</v>
      </c>
      <c r="C176" s="183" t="s">
        <v>412</v>
      </c>
      <c r="D176" s="169" t="s">
        <v>191</v>
      </c>
      <c r="E176" s="170">
        <v>115</v>
      </c>
      <c r="F176" s="171"/>
      <c r="G176" s="172">
        <f>ROUND(E176*F176,2)</f>
        <v>0</v>
      </c>
      <c r="H176" s="159"/>
      <c r="I176" s="158">
        <f>ROUND(E176*H176,2)</f>
        <v>0</v>
      </c>
      <c r="J176" s="159"/>
      <c r="K176" s="158">
        <f>ROUND(E176*J176,2)</f>
        <v>0</v>
      </c>
      <c r="L176" s="158">
        <v>15</v>
      </c>
      <c r="M176" s="158">
        <f>G176*(1+L176/100)</f>
        <v>0</v>
      </c>
      <c r="N176" s="158">
        <v>0</v>
      </c>
      <c r="O176" s="158">
        <f>ROUND(E176*N176,2)</f>
        <v>0</v>
      </c>
      <c r="P176" s="158">
        <v>0</v>
      </c>
      <c r="Q176" s="158">
        <f>ROUND(E176*P176,2)</f>
        <v>0</v>
      </c>
      <c r="R176" s="158"/>
      <c r="S176" s="158" t="s">
        <v>140</v>
      </c>
      <c r="T176" s="158" t="s">
        <v>141</v>
      </c>
      <c r="U176" s="158">
        <v>0.40900000000000003</v>
      </c>
      <c r="V176" s="158">
        <f>ROUND(E176*U176,2)</f>
        <v>47.04</v>
      </c>
      <c r="W176" s="158"/>
      <c r="X176" s="14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142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56"/>
      <c r="B177" s="157"/>
      <c r="C177" s="238" t="s">
        <v>410</v>
      </c>
      <c r="D177" s="239"/>
      <c r="E177" s="239"/>
      <c r="F177" s="239"/>
      <c r="G177" s="239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4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146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73">
        <v>125</v>
      </c>
      <c r="B178" s="174" t="s">
        <v>413</v>
      </c>
      <c r="C178" s="182" t="s">
        <v>414</v>
      </c>
      <c r="D178" s="175" t="s">
        <v>191</v>
      </c>
      <c r="E178" s="176">
        <v>55</v>
      </c>
      <c r="F178" s="177"/>
      <c r="G178" s="178">
        <f t="shared" ref="G178:G209" si="42">ROUND(E178*F178,2)</f>
        <v>0</v>
      </c>
      <c r="H178" s="159"/>
      <c r="I178" s="158">
        <f t="shared" ref="I178:I209" si="43">ROUND(E178*H178,2)</f>
        <v>0</v>
      </c>
      <c r="J178" s="159"/>
      <c r="K178" s="158">
        <f t="shared" ref="K178:K209" si="44">ROUND(E178*J178,2)</f>
        <v>0</v>
      </c>
      <c r="L178" s="158">
        <v>15</v>
      </c>
      <c r="M178" s="158">
        <f t="shared" ref="M178:M209" si="45">G178*(1+L178/100)</f>
        <v>0</v>
      </c>
      <c r="N178" s="158">
        <v>0</v>
      </c>
      <c r="O178" s="158">
        <f t="shared" ref="O178:O209" si="46">ROUND(E178*N178,2)</f>
        <v>0</v>
      </c>
      <c r="P178" s="158">
        <v>0</v>
      </c>
      <c r="Q178" s="158">
        <f t="shared" ref="Q178:Q209" si="47">ROUND(E178*P178,2)</f>
        <v>0</v>
      </c>
      <c r="R178" s="158"/>
      <c r="S178" s="158" t="s">
        <v>140</v>
      </c>
      <c r="T178" s="158" t="s">
        <v>141</v>
      </c>
      <c r="U178" s="158">
        <v>8.6500000000000007E-2</v>
      </c>
      <c r="V178" s="158">
        <f t="shared" ref="V178:V209" si="48">ROUND(E178*U178,2)</f>
        <v>4.76</v>
      </c>
      <c r="W178" s="158"/>
      <c r="X178" s="14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142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73">
        <v>126</v>
      </c>
      <c r="B179" s="174" t="s">
        <v>415</v>
      </c>
      <c r="C179" s="182" t="s">
        <v>416</v>
      </c>
      <c r="D179" s="175" t="s">
        <v>167</v>
      </c>
      <c r="E179" s="176">
        <v>26</v>
      </c>
      <c r="F179" s="177"/>
      <c r="G179" s="178">
        <f t="shared" si="42"/>
        <v>0</v>
      </c>
      <c r="H179" s="159"/>
      <c r="I179" s="158">
        <f t="shared" si="43"/>
        <v>0</v>
      </c>
      <c r="J179" s="159"/>
      <c r="K179" s="158">
        <f t="shared" si="44"/>
        <v>0</v>
      </c>
      <c r="L179" s="158">
        <v>15</v>
      </c>
      <c r="M179" s="158">
        <f t="shared" si="45"/>
        <v>0</v>
      </c>
      <c r="N179" s="158">
        <v>0</v>
      </c>
      <c r="O179" s="158">
        <f t="shared" si="46"/>
        <v>0</v>
      </c>
      <c r="P179" s="158">
        <v>0</v>
      </c>
      <c r="Q179" s="158">
        <f t="shared" si="47"/>
        <v>0</v>
      </c>
      <c r="R179" s="158"/>
      <c r="S179" s="158" t="s">
        <v>140</v>
      </c>
      <c r="T179" s="158" t="s">
        <v>141</v>
      </c>
      <c r="U179" s="158">
        <v>0.14130000000000001</v>
      </c>
      <c r="V179" s="158">
        <f t="shared" si="48"/>
        <v>3.67</v>
      </c>
      <c r="W179" s="158"/>
      <c r="X179" s="14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142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73">
        <v>127</v>
      </c>
      <c r="B180" s="174" t="s">
        <v>417</v>
      </c>
      <c r="C180" s="182" t="s">
        <v>418</v>
      </c>
      <c r="D180" s="175" t="s">
        <v>167</v>
      </c>
      <c r="E180" s="176">
        <v>18</v>
      </c>
      <c r="F180" s="177"/>
      <c r="G180" s="178">
        <f t="shared" si="42"/>
        <v>0</v>
      </c>
      <c r="H180" s="159"/>
      <c r="I180" s="158">
        <f t="shared" si="43"/>
        <v>0</v>
      </c>
      <c r="J180" s="159"/>
      <c r="K180" s="158">
        <f t="shared" si="44"/>
        <v>0</v>
      </c>
      <c r="L180" s="158">
        <v>15</v>
      </c>
      <c r="M180" s="158">
        <f t="shared" si="45"/>
        <v>0</v>
      </c>
      <c r="N180" s="158">
        <v>0</v>
      </c>
      <c r="O180" s="158">
        <f t="shared" si="46"/>
        <v>0</v>
      </c>
      <c r="P180" s="158">
        <v>0</v>
      </c>
      <c r="Q180" s="158">
        <f t="shared" si="47"/>
        <v>0</v>
      </c>
      <c r="R180" s="158"/>
      <c r="S180" s="158" t="s">
        <v>140</v>
      </c>
      <c r="T180" s="158" t="s">
        <v>141</v>
      </c>
      <c r="U180" s="158">
        <v>5.0500000000000003E-2</v>
      </c>
      <c r="V180" s="158">
        <f t="shared" si="48"/>
        <v>0.91</v>
      </c>
      <c r="W180" s="158"/>
      <c r="X180" s="14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142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73">
        <v>128</v>
      </c>
      <c r="B181" s="174" t="s">
        <v>419</v>
      </c>
      <c r="C181" s="182" t="s">
        <v>420</v>
      </c>
      <c r="D181" s="175" t="s">
        <v>167</v>
      </c>
      <c r="E181" s="176">
        <v>3</v>
      </c>
      <c r="F181" s="177"/>
      <c r="G181" s="178">
        <f t="shared" si="42"/>
        <v>0</v>
      </c>
      <c r="H181" s="159"/>
      <c r="I181" s="158">
        <f t="shared" si="43"/>
        <v>0</v>
      </c>
      <c r="J181" s="159"/>
      <c r="K181" s="158">
        <f t="shared" si="44"/>
        <v>0</v>
      </c>
      <c r="L181" s="158">
        <v>15</v>
      </c>
      <c r="M181" s="158">
        <f t="shared" si="45"/>
        <v>0</v>
      </c>
      <c r="N181" s="158">
        <v>0</v>
      </c>
      <c r="O181" s="158">
        <f t="shared" si="46"/>
        <v>0</v>
      </c>
      <c r="P181" s="158">
        <v>0</v>
      </c>
      <c r="Q181" s="158">
        <f t="shared" si="47"/>
        <v>0</v>
      </c>
      <c r="R181" s="158"/>
      <c r="S181" s="158" t="s">
        <v>140</v>
      </c>
      <c r="T181" s="158" t="s">
        <v>141</v>
      </c>
      <c r="U181" s="158">
        <v>0.05</v>
      </c>
      <c r="V181" s="158">
        <f t="shared" si="48"/>
        <v>0.15</v>
      </c>
      <c r="W181" s="158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142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73">
        <v>129</v>
      </c>
      <c r="B182" s="174" t="s">
        <v>421</v>
      </c>
      <c r="C182" s="182" t="s">
        <v>422</v>
      </c>
      <c r="D182" s="175" t="s">
        <v>167</v>
      </c>
      <c r="E182" s="176">
        <v>2</v>
      </c>
      <c r="F182" s="177"/>
      <c r="G182" s="178">
        <f t="shared" si="42"/>
        <v>0</v>
      </c>
      <c r="H182" s="159"/>
      <c r="I182" s="158">
        <f t="shared" si="43"/>
        <v>0</v>
      </c>
      <c r="J182" s="159"/>
      <c r="K182" s="158">
        <f t="shared" si="44"/>
        <v>0</v>
      </c>
      <c r="L182" s="158">
        <v>15</v>
      </c>
      <c r="M182" s="158">
        <f t="shared" si="45"/>
        <v>0</v>
      </c>
      <c r="N182" s="158">
        <v>0</v>
      </c>
      <c r="O182" s="158">
        <f t="shared" si="46"/>
        <v>0</v>
      </c>
      <c r="P182" s="158">
        <v>0</v>
      </c>
      <c r="Q182" s="158">
        <f t="shared" si="47"/>
        <v>0</v>
      </c>
      <c r="R182" s="158"/>
      <c r="S182" s="158" t="s">
        <v>140</v>
      </c>
      <c r="T182" s="158" t="s">
        <v>141</v>
      </c>
      <c r="U182" s="158">
        <v>0.32667000000000002</v>
      </c>
      <c r="V182" s="158">
        <f t="shared" si="48"/>
        <v>0.65</v>
      </c>
      <c r="W182" s="158"/>
      <c r="X182" s="149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142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73">
        <v>130</v>
      </c>
      <c r="B183" s="174" t="s">
        <v>423</v>
      </c>
      <c r="C183" s="182" t="s">
        <v>424</v>
      </c>
      <c r="D183" s="175" t="s">
        <v>167</v>
      </c>
      <c r="E183" s="176">
        <v>2</v>
      </c>
      <c r="F183" s="177"/>
      <c r="G183" s="178">
        <f t="shared" si="42"/>
        <v>0</v>
      </c>
      <c r="H183" s="159"/>
      <c r="I183" s="158">
        <f t="shared" si="43"/>
        <v>0</v>
      </c>
      <c r="J183" s="159"/>
      <c r="K183" s="158">
        <f t="shared" si="44"/>
        <v>0</v>
      </c>
      <c r="L183" s="158">
        <v>15</v>
      </c>
      <c r="M183" s="158">
        <f t="shared" si="45"/>
        <v>0</v>
      </c>
      <c r="N183" s="158">
        <v>0</v>
      </c>
      <c r="O183" s="158">
        <f t="shared" si="46"/>
        <v>0</v>
      </c>
      <c r="P183" s="158">
        <v>0</v>
      </c>
      <c r="Q183" s="158">
        <f t="shared" si="47"/>
        <v>0</v>
      </c>
      <c r="R183" s="158"/>
      <c r="S183" s="158" t="s">
        <v>140</v>
      </c>
      <c r="T183" s="158" t="s">
        <v>141</v>
      </c>
      <c r="U183" s="158">
        <v>0.14750000000000002</v>
      </c>
      <c r="V183" s="158">
        <f t="shared" si="48"/>
        <v>0.3</v>
      </c>
      <c r="W183" s="158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142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73">
        <v>131</v>
      </c>
      <c r="B184" s="174" t="s">
        <v>425</v>
      </c>
      <c r="C184" s="182" t="s">
        <v>426</v>
      </c>
      <c r="D184" s="175" t="s">
        <v>167</v>
      </c>
      <c r="E184" s="176">
        <v>3</v>
      </c>
      <c r="F184" s="177"/>
      <c r="G184" s="178">
        <f t="shared" si="42"/>
        <v>0</v>
      </c>
      <c r="H184" s="159"/>
      <c r="I184" s="158">
        <f t="shared" si="43"/>
        <v>0</v>
      </c>
      <c r="J184" s="159"/>
      <c r="K184" s="158">
        <f t="shared" si="44"/>
        <v>0</v>
      </c>
      <c r="L184" s="158">
        <v>15</v>
      </c>
      <c r="M184" s="158">
        <f t="shared" si="45"/>
        <v>0</v>
      </c>
      <c r="N184" s="158">
        <v>0</v>
      </c>
      <c r="O184" s="158">
        <f t="shared" si="46"/>
        <v>0</v>
      </c>
      <c r="P184" s="158">
        <v>0</v>
      </c>
      <c r="Q184" s="158">
        <f t="shared" si="47"/>
        <v>0</v>
      </c>
      <c r="R184" s="158"/>
      <c r="S184" s="158" t="s">
        <v>140</v>
      </c>
      <c r="T184" s="158" t="s">
        <v>141</v>
      </c>
      <c r="U184" s="158">
        <v>0.16867000000000001</v>
      </c>
      <c r="V184" s="158">
        <f t="shared" si="48"/>
        <v>0.51</v>
      </c>
      <c r="W184" s="158"/>
      <c r="X184" s="14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142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2.5" outlineLevel="1" x14ac:dyDescent="0.2">
      <c r="A185" s="173">
        <v>132</v>
      </c>
      <c r="B185" s="174" t="s">
        <v>427</v>
      </c>
      <c r="C185" s="182" t="s">
        <v>428</v>
      </c>
      <c r="D185" s="175" t="s">
        <v>167</v>
      </c>
      <c r="E185" s="176">
        <v>14</v>
      </c>
      <c r="F185" s="177"/>
      <c r="G185" s="178">
        <f t="shared" si="42"/>
        <v>0</v>
      </c>
      <c r="H185" s="159"/>
      <c r="I185" s="158">
        <f t="shared" si="43"/>
        <v>0</v>
      </c>
      <c r="J185" s="159"/>
      <c r="K185" s="158">
        <f t="shared" si="44"/>
        <v>0</v>
      </c>
      <c r="L185" s="158">
        <v>15</v>
      </c>
      <c r="M185" s="158">
        <f t="shared" si="45"/>
        <v>0</v>
      </c>
      <c r="N185" s="158">
        <v>0</v>
      </c>
      <c r="O185" s="158">
        <f t="shared" si="46"/>
        <v>0</v>
      </c>
      <c r="P185" s="158">
        <v>0</v>
      </c>
      <c r="Q185" s="158">
        <f t="shared" si="47"/>
        <v>0</v>
      </c>
      <c r="R185" s="158"/>
      <c r="S185" s="158" t="s">
        <v>140</v>
      </c>
      <c r="T185" s="158" t="s">
        <v>141</v>
      </c>
      <c r="U185" s="158">
        <v>0.32667000000000002</v>
      </c>
      <c r="V185" s="158">
        <f t="shared" si="48"/>
        <v>4.57</v>
      </c>
      <c r="W185" s="158"/>
      <c r="X185" s="14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142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73">
        <v>133</v>
      </c>
      <c r="B186" s="174" t="s">
        <v>429</v>
      </c>
      <c r="C186" s="182" t="s">
        <v>430</v>
      </c>
      <c r="D186" s="175" t="s">
        <v>167</v>
      </c>
      <c r="E186" s="176">
        <v>1</v>
      </c>
      <c r="F186" s="177"/>
      <c r="G186" s="178">
        <f t="shared" si="42"/>
        <v>0</v>
      </c>
      <c r="H186" s="159"/>
      <c r="I186" s="158">
        <f t="shared" si="43"/>
        <v>0</v>
      </c>
      <c r="J186" s="159"/>
      <c r="K186" s="158">
        <f t="shared" si="44"/>
        <v>0</v>
      </c>
      <c r="L186" s="158">
        <v>15</v>
      </c>
      <c r="M186" s="158">
        <f t="shared" si="45"/>
        <v>0</v>
      </c>
      <c r="N186" s="158">
        <v>0</v>
      </c>
      <c r="O186" s="158">
        <f t="shared" si="46"/>
        <v>0</v>
      </c>
      <c r="P186" s="158">
        <v>0</v>
      </c>
      <c r="Q186" s="158">
        <f t="shared" si="47"/>
        <v>0</v>
      </c>
      <c r="R186" s="158"/>
      <c r="S186" s="158" t="s">
        <v>140</v>
      </c>
      <c r="T186" s="158" t="s">
        <v>141</v>
      </c>
      <c r="U186" s="158">
        <v>1</v>
      </c>
      <c r="V186" s="158">
        <f t="shared" si="48"/>
        <v>1</v>
      </c>
      <c r="W186" s="158"/>
      <c r="X186" s="14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142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73">
        <v>134</v>
      </c>
      <c r="B187" s="174" t="s">
        <v>431</v>
      </c>
      <c r="C187" s="182" t="s">
        <v>432</v>
      </c>
      <c r="D187" s="175" t="s">
        <v>167</v>
      </c>
      <c r="E187" s="176">
        <v>1</v>
      </c>
      <c r="F187" s="177"/>
      <c r="G187" s="178">
        <f t="shared" si="42"/>
        <v>0</v>
      </c>
      <c r="H187" s="159"/>
      <c r="I187" s="158">
        <f t="shared" si="43"/>
        <v>0</v>
      </c>
      <c r="J187" s="159"/>
      <c r="K187" s="158">
        <f t="shared" si="44"/>
        <v>0</v>
      </c>
      <c r="L187" s="158">
        <v>15</v>
      </c>
      <c r="M187" s="158">
        <f t="shared" si="45"/>
        <v>0</v>
      </c>
      <c r="N187" s="158">
        <v>0</v>
      </c>
      <c r="O187" s="158">
        <f t="shared" si="46"/>
        <v>0</v>
      </c>
      <c r="P187" s="158">
        <v>0</v>
      </c>
      <c r="Q187" s="158">
        <f t="shared" si="47"/>
        <v>0</v>
      </c>
      <c r="R187" s="158"/>
      <c r="S187" s="158" t="s">
        <v>140</v>
      </c>
      <c r="T187" s="158" t="s">
        <v>141</v>
      </c>
      <c r="U187" s="158">
        <v>1.6</v>
      </c>
      <c r="V187" s="158">
        <f t="shared" si="48"/>
        <v>1.6</v>
      </c>
      <c r="W187" s="158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142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73">
        <v>135</v>
      </c>
      <c r="B188" s="174" t="s">
        <v>433</v>
      </c>
      <c r="C188" s="182" t="s">
        <v>434</v>
      </c>
      <c r="D188" s="175" t="s">
        <v>167</v>
      </c>
      <c r="E188" s="176">
        <v>2</v>
      </c>
      <c r="F188" s="177"/>
      <c r="G188" s="178">
        <f t="shared" si="42"/>
        <v>0</v>
      </c>
      <c r="H188" s="159"/>
      <c r="I188" s="158">
        <f t="shared" si="43"/>
        <v>0</v>
      </c>
      <c r="J188" s="159"/>
      <c r="K188" s="158">
        <f t="shared" si="44"/>
        <v>0</v>
      </c>
      <c r="L188" s="158">
        <v>15</v>
      </c>
      <c r="M188" s="158">
        <f t="shared" si="45"/>
        <v>0</v>
      </c>
      <c r="N188" s="158">
        <v>0</v>
      </c>
      <c r="O188" s="158">
        <f t="shared" si="46"/>
        <v>0</v>
      </c>
      <c r="P188" s="158">
        <v>0</v>
      </c>
      <c r="Q188" s="158">
        <f t="shared" si="47"/>
        <v>0</v>
      </c>
      <c r="R188" s="158"/>
      <c r="S188" s="158" t="s">
        <v>140</v>
      </c>
      <c r="T188" s="158" t="s">
        <v>141</v>
      </c>
      <c r="U188" s="158">
        <v>0.4</v>
      </c>
      <c r="V188" s="158">
        <f t="shared" si="48"/>
        <v>0.8</v>
      </c>
      <c r="W188" s="158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142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73">
        <v>136</v>
      </c>
      <c r="B189" s="174" t="s">
        <v>435</v>
      </c>
      <c r="C189" s="182" t="s">
        <v>436</v>
      </c>
      <c r="D189" s="175" t="s">
        <v>191</v>
      </c>
      <c r="E189" s="176">
        <v>100</v>
      </c>
      <c r="F189" s="177"/>
      <c r="G189" s="178">
        <f t="shared" si="42"/>
        <v>0</v>
      </c>
      <c r="H189" s="159"/>
      <c r="I189" s="158">
        <f t="shared" si="43"/>
        <v>0</v>
      </c>
      <c r="J189" s="159"/>
      <c r="K189" s="158">
        <f t="shared" si="44"/>
        <v>0</v>
      </c>
      <c r="L189" s="158">
        <v>15</v>
      </c>
      <c r="M189" s="158">
        <f t="shared" si="45"/>
        <v>0</v>
      </c>
      <c r="N189" s="158">
        <v>0</v>
      </c>
      <c r="O189" s="158">
        <f t="shared" si="46"/>
        <v>0</v>
      </c>
      <c r="P189" s="158">
        <v>0</v>
      </c>
      <c r="Q189" s="158">
        <f t="shared" si="47"/>
        <v>0</v>
      </c>
      <c r="R189" s="158"/>
      <c r="S189" s="158" t="s">
        <v>140</v>
      </c>
      <c r="T189" s="158" t="s">
        <v>141</v>
      </c>
      <c r="U189" s="158">
        <v>6.4150000000000013E-2</v>
      </c>
      <c r="V189" s="158">
        <f t="shared" si="48"/>
        <v>6.42</v>
      </c>
      <c r="W189" s="158"/>
      <c r="X189" s="14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142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73">
        <v>137</v>
      </c>
      <c r="B190" s="174" t="s">
        <v>437</v>
      </c>
      <c r="C190" s="182" t="s">
        <v>438</v>
      </c>
      <c r="D190" s="175" t="s">
        <v>191</v>
      </c>
      <c r="E190" s="176">
        <v>15</v>
      </c>
      <c r="F190" s="177"/>
      <c r="G190" s="178">
        <f t="shared" si="42"/>
        <v>0</v>
      </c>
      <c r="H190" s="159"/>
      <c r="I190" s="158">
        <f t="shared" si="43"/>
        <v>0</v>
      </c>
      <c r="J190" s="159"/>
      <c r="K190" s="158">
        <f t="shared" si="44"/>
        <v>0</v>
      </c>
      <c r="L190" s="158">
        <v>15</v>
      </c>
      <c r="M190" s="158">
        <f t="shared" si="45"/>
        <v>0</v>
      </c>
      <c r="N190" s="158">
        <v>0</v>
      </c>
      <c r="O190" s="158">
        <f t="shared" si="46"/>
        <v>0</v>
      </c>
      <c r="P190" s="158">
        <v>0</v>
      </c>
      <c r="Q190" s="158">
        <f t="shared" si="47"/>
        <v>0</v>
      </c>
      <c r="R190" s="158"/>
      <c r="S190" s="158" t="s">
        <v>140</v>
      </c>
      <c r="T190" s="158" t="s">
        <v>141</v>
      </c>
      <c r="U190" s="158">
        <v>7.0000000000000007E-2</v>
      </c>
      <c r="V190" s="158">
        <f t="shared" si="48"/>
        <v>1.05</v>
      </c>
      <c r="W190" s="158"/>
      <c r="X190" s="14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142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ht="22.5" outlineLevel="1" x14ac:dyDescent="0.2">
      <c r="A191" s="173">
        <v>138</v>
      </c>
      <c r="B191" s="174" t="s">
        <v>439</v>
      </c>
      <c r="C191" s="182" t="s">
        <v>440</v>
      </c>
      <c r="D191" s="175" t="s">
        <v>191</v>
      </c>
      <c r="E191" s="176">
        <v>80</v>
      </c>
      <c r="F191" s="177"/>
      <c r="G191" s="178">
        <f t="shared" si="42"/>
        <v>0</v>
      </c>
      <c r="H191" s="159"/>
      <c r="I191" s="158">
        <f t="shared" si="43"/>
        <v>0</v>
      </c>
      <c r="J191" s="159"/>
      <c r="K191" s="158">
        <f t="shared" si="44"/>
        <v>0</v>
      </c>
      <c r="L191" s="158">
        <v>15</v>
      </c>
      <c r="M191" s="158">
        <f t="shared" si="45"/>
        <v>0</v>
      </c>
      <c r="N191" s="158">
        <v>0</v>
      </c>
      <c r="O191" s="158">
        <f t="shared" si="46"/>
        <v>0</v>
      </c>
      <c r="P191" s="158">
        <v>0</v>
      </c>
      <c r="Q191" s="158">
        <f t="shared" si="47"/>
        <v>0</v>
      </c>
      <c r="R191" s="158"/>
      <c r="S191" s="158" t="s">
        <v>140</v>
      </c>
      <c r="T191" s="158" t="s">
        <v>141</v>
      </c>
      <c r="U191" s="158">
        <v>7.0000000000000007E-2</v>
      </c>
      <c r="V191" s="158">
        <f t="shared" si="48"/>
        <v>5.6</v>
      </c>
      <c r="W191" s="158"/>
      <c r="X191" s="149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142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ht="22.5" outlineLevel="1" x14ac:dyDescent="0.2">
      <c r="A192" s="173">
        <v>139</v>
      </c>
      <c r="B192" s="174" t="s">
        <v>441</v>
      </c>
      <c r="C192" s="182" t="s">
        <v>442</v>
      </c>
      <c r="D192" s="175" t="s">
        <v>191</v>
      </c>
      <c r="E192" s="176">
        <v>105</v>
      </c>
      <c r="F192" s="177"/>
      <c r="G192" s="178">
        <f t="shared" si="42"/>
        <v>0</v>
      </c>
      <c r="H192" s="159"/>
      <c r="I192" s="158">
        <f t="shared" si="43"/>
        <v>0</v>
      </c>
      <c r="J192" s="159"/>
      <c r="K192" s="158">
        <f t="shared" si="44"/>
        <v>0</v>
      </c>
      <c r="L192" s="158">
        <v>15</v>
      </c>
      <c r="M192" s="158">
        <f t="shared" si="45"/>
        <v>0</v>
      </c>
      <c r="N192" s="158">
        <v>0</v>
      </c>
      <c r="O192" s="158">
        <f t="shared" si="46"/>
        <v>0</v>
      </c>
      <c r="P192" s="158">
        <v>0</v>
      </c>
      <c r="Q192" s="158">
        <f t="shared" si="47"/>
        <v>0</v>
      </c>
      <c r="R192" s="158"/>
      <c r="S192" s="158" t="s">
        <v>140</v>
      </c>
      <c r="T192" s="158" t="s">
        <v>141</v>
      </c>
      <c r="U192" s="158">
        <v>7.0000000000000007E-2</v>
      </c>
      <c r="V192" s="158">
        <f t="shared" si="48"/>
        <v>7.35</v>
      </c>
      <c r="W192" s="158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142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73">
        <v>140</v>
      </c>
      <c r="B193" s="174" t="s">
        <v>443</v>
      </c>
      <c r="C193" s="182" t="s">
        <v>444</v>
      </c>
      <c r="D193" s="175" t="s">
        <v>167</v>
      </c>
      <c r="E193" s="176">
        <v>20</v>
      </c>
      <c r="F193" s="177"/>
      <c r="G193" s="178">
        <f t="shared" si="42"/>
        <v>0</v>
      </c>
      <c r="H193" s="159"/>
      <c r="I193" s="158">
        <f t="shared" si="43"/>
        <v>0</v>
      </c>
      <c r="J193" s="159"/>
      <c r="K193" s="158">
        <f t="shared" si="44"/>
        <v>0</v>
      </c>
      <c r="L193" s="158">
        <v>15</v>
      </c>
      <c r="M193" s="158">
        <f t="shared" si="45"/>
        <v>0</v>
      </c>
      <c r="N193" s="158">
        <v>0</v>
      </c>
      <c r="O193" s="158">
        <f t="shared" si="46"/>
        <v>0</v>
      </c>
      <c r="P193" s="158">
        <v>0</v>
      </c>
      <c r="Q193" s="158">
        <f t="shared" si="47"/>
        <v>0</v>
      </c>
      <c r="R193" s="158"/>
      <c r="S193" s="158" t="s">
        <v>140</v>
      </c>
      <c r="T193" s="158" t="s">
        <v>141</v>
      </c>
      <c r="U193" s="158">
        <v>0.13</v>
      </c>
      <c r="V193" s="158">
        <f t="shared" si="48"/>
        <v>2.6</v>
      </c>
      <c r="W193" s="158"/>
      <c r="X193" s="14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142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73">
        <v>141</v>
      </c>
      <c r="B194" s="174" t="s">
        <v>445</v>
      </c>
      <c r="C194" s="182" t="s">
        <v>446</v>
      </c>
      <c r="D194" s="175" t="s">
        <v>167</v>
      </c>
      <c r="E194" s="176">
        <v>20</v>
      </c>
      <c r="F194" s="177"/>
      <c r="G194" s="178">
        <f t="shared" si="42"/>
        <v>0</v>
      </c>
      <c r="H194" s="159"/>
      <c r="I194" s="158">
        <f t="shared" si="43"/>
        <v>0</v>
      </c>
      <c r="J194" s="159"/>
      <c r="K194" s="158">
        <f t="shared" si="44"/>
        <v>0</v>
      </c>
      <c r="L194" s="158">
        <v>15</v>
      </c>
      <c r="M194" s="158">
        <f t="shared" si="45"/>
        <v>0</v>
      </c>
      <c r="N194" s="158">
        <v>0</v>
      </c>
      <c r="O194" s="158">
        <f t="shared" si="46"/>
        <v>0</v>
      </c>
      <c r="P194" s="158">
        <v>0</v>
      </c>
      <c r="Q194" s="158">
        <f t="shared" si="47"/>
        <v>0</v>
      </c>
      <c r="R194" s="158"/>
      <c r="S194" s="158" t="s">
        <v>140</v>
      </c>
      <c r="T194" s="158" t="s">
        <v>141</v>
      </c>
      <c r="U194" s="158">
        <v>0.15000000000000002</v>
      </c>
      <c r="V194" s="158">
        <f t="shared" si="48"/>
        <v>3</v>
      </c>
      <c r="W194" s="158"/>
      <c r="X194" s="149"/>
      <c r="Y194" s="149"/>
      <c r="Z194" s="149"/>
      <c r="AA194" s="149"/>
      <c r="AB194" s="149"/>
      <c r="AC194" s="149"/>
      <c r="AD194" s="149"/>
      <c r="AE194" s="149"/>
      <c r="AF194" s="149"/>
      <c r="AG194" s="149" t="s">
        <v>142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73">
        <v>142</v>
      </c>
      <c r="B195" s="174" t="s">
        <v>447</v>
      </c>
      <c r="C195" s="182" t="s">
        <v>448</v>
      </c>
      <c r="D195" s="175" t="s">
        <v>167</v>
      </c>
      <c r="E195" s="176">
        <v>1</v>
      </c>
      <c r="F195" s="177"/>
      <c r="G195" s="178">
        <f t="shared" si="42"/>
        <v>0</v>
      </c>
      <c r="H195" s="159"/>
      <c r="I195" s="158">
        <f t="shared" si="43"/>
        <v>0</v>
      </c>
      <c r="J195" s="159"/>
      <c r="K195" s="158">
        <f t="shared" si="44"/>
        <v>0</v>
      </c>
      <c r="L195" s="158">
        <v>15</v>
      </c>
      <c r="M195" s="158">
        <f t="shared" si="45"/>
        <v>0</v>
      </c>
      <c r="N195" s="158">
        <v>0</v>
      </c>
      <c r="O195" s="158">
        <f t="shared" si="46"/>
        <v>0</v>
      </c>
      <c r="P195" s="158">
        <v>0</v>
      </c>
      <c r="Q195" s="158">
        <f t="shared" si="47"/>
        <v>0</v>
      </c>
      <c r="R195" s="158"/>
      <c r="S195" s="158" t="s">
        <v>140</v>
      </c>
      <c r="T195" s="158" t="s">
        <v>141</v>
      </c>
      <c r="U195" s="158">
        <v>0.26117000000000001</v>
      </c>
      <c r="V195" s="158">
        <f t="shared" si="48"/>
        <v>0.26</v>
      </c>
      <c r="W195" s="158"/>
      <c r="X195" s="149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142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73">
        <v>143</v>
      </c>
      <c r="B196" s="174" t="s">
        <v>449</v>
      </c>
      <c r="C196" s="182" t="s">
        <v>450</v>
      </c>
      <c r="D196" s="175" t="s">
        <v>167</v>
      </c>
      <c r="E196" s="176">
        <v>1</v>
      </c>
      <c r="F196" s="177"/>
      <c r="G196" s="178">
        <f t="shared" si="42"/>
        <v>0</v>
      </c>
      <c r="H196" s="159"/>
      <c r="I196" s="158">
        <f t="shared" si="43"/>
        <v>0</v>
      </c>
      <c r="J196" s="159"/>
      <c r="K196" s="158">
        <f t="shared" si="44"/>
        <v>0</v>
      </c>
      <c r="L196" s="158">
        <v>15</v>
      </c>
      <c r="M196" s="158">
        <f t="shared" si="45"/>
        <v>0</v>
      </c>
      <c r="N196" s="158">
        <v>0</v>
      </c>
      <c r="O196" s="158">
        <f t="shared" si="46"/>
        <v>0</v>
      </c>
      <c r="P196" s="158">
        <v>0</v>
      </c>
      <c r="Q196" s="158">
        <f t="shared" si="47"/>
        <v>0</v>
      </c>
      <c r="R196" s="158"/>
      <c r="S196" s="158" t="s">
        <v>140</v>
      </c>
      <c r="T196" s="158" t="s">
        <v>141</v>
      </c>
      <c r="U196" s="158">
        <v>0</v>
      </c>
      <c r="V196" s="158">
        <f t="shared" si="48"/>
        <v>0</v>
      </c>
      <c r="W196" s="158"/>
      <c r="X196" s="14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142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73">
        <v>144</v>
      </c>
      <c r="B197" s="174" t="s">
        <v>451</v>
      </c>
      <c r="C197" s="182" t="s">
        <v>452</v>
      </c>
      <c r="D197" s="175" t="s">
        <v>167</v>
      </c>
      <c r="E197" s="176">
        <v>6</v>
      </c>
      <c r="F197" s="177"/>
      <c r="G197" s="178">
        <f t="shared" si="42"/>
        <v>0</v>
      </c>
      <c r="H197" s="159"/>
      <c r="I197" s="158">
        <f t="shared" si="43"/>
        <v>0</v>
      </c>
      <c r="J197" s="159"/>
      <c r="K197" s="158">
        <f t="shared" si="44"/>
        <v>0</v>
      </c>
      <c r="L197" s="158">
        <v>15</v>
      </c>
      <c r="M197" s="158">
        <f t="shared" si="45"/>
        <v>0</v>
      </c>
      <c r="N197" s="158">
        <v>0</v>
      </c>
      <c r="O197" s="158">
        <f t="shared" si="46"/>
        <v>0</v>
      </c>
      <c r="P197" s="158">
        <v>0</v>
      </c>
      <c r="Q197" s="158">
        <f t="shared" si="47"/>
        <v>0</v>
      </c>
      <c r="R197" s="158"/>
      <c r="S197" s="158" t="s">
        <v>140</v>
      </c>
      <c r="T197" s="158" t="s">
        <v>141</v>
      </c>
      <c r="U197" s="158">
        <v>0</v>
      </c>
      <c r="V197" s="158">
        <f t="shared" si="48"/>
        <v>0</v>
      </c>
      <c r="W197" s="158"/>
      <c r="X197" s="149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142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ht="22.5" outlineLevel="1" x14ac:dyDescent="0.2">
      <c r="A198" s="173">
        <v>145</v>
      </c>
      <c r="B198" s="174" t="s">
        <v>453</v>
      </c>
      <c r="C198" s="182" t="s">
        <v>454</v>
      </c>
      <c r="D198" s="175" t="s">
        <v>191</v>
      </c>
      <c r="E198" s="176">
        <v>25</v>
      </c>
      <c r="F198" s="177"/>
      <c r="G198" s="178">
        <f t="shared" si="42"/>
        <v>0</v>
      </c>
      <c r="H198" s="159"/>
      <c r="I198" s="158">
        <f t="shared" si="43"/>
        <v>0</v>
      </c>
      <c r="J198" s="159"/>
      <c r="K198" s="158">
        <f t="shared" si="44"/>
        <v>0</v>
      </c>
      <c r="L198" s="158">
        <v>15</v>
      </c>
      <c r="M198" s="158">
        <f t="shared" si="45"/>
        <v>0</v>
      </c>
      <c r="N198" s="158">
        <v>0</v>
      </c>
      <c r="O198" s="158">
        <f t="shared" si="46"/>
        <v>0</v>
      </c>
      <c r="P198" s="158">
        <v>0</v>
      </c>
      <c r="Q198" s="158">
        <f t="shared" si="47"/>
        <v>0</v>
      </c>
      <c r="R198" s="158"/>
      <c r="S198" s="158" t="s">
        <v>140</v>
      </c>
      <c r="T198" s="158" t="s">
        <v>141</v>
      </c>
      <c r="U198" s="158">
        <v>7.0000000000000007E-2</v>
      </c>
      <c r="V198" s="158">
        <f t="shared" si="48"/>
        <v>1.75</v>
      </c>
      <c r="W198" s="158"/>
      <c r="X198" s="149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142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73">
        <v>146</v>
      </c>
      <c r="B199" s="174" t="s">
        <v>455</v>
      </c>
      <c r="C199" s="182" t="s">
        <v>456</v>
      </c>
      <c r="D199" s="175" t="s">
        <v>191</v>
      </c>
      <c r="E199" s="176">
        <v>25</v>
      </c>
      <c r="F199" s="177"/>
      <c r="G199" s="178">
        <f t="shared" si="42"/>
        <v>0</v>
      </c>
      <c r="H199" s="159"/>
      <c r="I199" s="158">
        <f t="shared" si="43"/>
        <v>0</v>
      </c>
      <c r="J199" s="159"/>
      <c r="K199" s="158">
        <f t="shared" si="44"/>
        <v>0</v>
      </c>
      <c r="L199" s="158">
        <v>15</v>
      </c>
      <c r="M199" s="158">
        <f t="shared" si="45"/>
        <v>0</v>
      </c>
      <c r="N199" s="158">
        <v>0</v>
      </c>
      <c r="O199" s="158">
        <f t="shared" si="46"/>
        <v>0</v>
      </c>
      <c r="P199" s="158">
        <v>0</v>
      </c>
      <c r="Q199" s="158">
        <f t="shared" si="47"/>
        <v>0</v>
      </c>
      <c r="R199" s="158"/>
      <c r="S199" s="158" t="s">
        <v>140</v>
      </c>
      <c r="T199" s="158" t="s">
        <v>141</v>
      </c>
      <c r="U199" s="158">
        <v>0</v>
      </c>
      <c r="V199" s="158">
        <f t="shared" si="48"/>
        <v>0</v>
      </c>
      <c r="W199" s="158"/>
      <c r="X199" s="149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170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ht="22.5" outlineLevel="1" x14ac:dyDescent="0.2">
      <c r="A200" s="173">
        <v>147</v>
      </c>
      <c r="B200" s="174" t="s">
        <v>457</v>
      </c>
      <c r="C200" s="182" t="s">
        <v>458</v>
      </c>
      <c r="D200" s="175" t="s">
        <v>459</v>
      </c>
      <c r="E200" s="176">
        <v>4</v>
      </c>
      <c r="F200" s="177"/>
      <c r="G200" s="178">
        <f t="shared" si="42"/>
        <v>0</v>
      </c>
      <c r="H200" s="159"/>
      <c r="I200" s="158">
        <f t="shared" si="43"/>
        <v>0</v>
      </c>
      <c r="J200" s="159"/>
      <c r="K200" s="158">
        <f t="shared" si="44"/>
        <v>0</v>
      </c>
      <c r="L200" s="158">
        <v>15</v>
      </c>
      <c r="M200" s="158">
        <f t="shared" si="45"/>
        <v>0</v>
      </c>
      <c r="N200" s="158">
        <v>0</v>
      </c>
      <c r="O200" s="158">
        <f t="shared" si="46"/>
        <v>0</v>
      </c>
      <c r="P200" s="158">
        <v>0</v>
      </c>
      <c r="Q200" s="158">
        <f t="shared" si="47"/>
        <v>0</v>
      </c>
      <c r="R200" s="158"/>
      <c r="S200" s="158" t="s">
        <v>140</v>
      </c>
      <c r="T200" s="158" t="s">
        <v>141</v>
      </c>
      <c r="U200" s="158">
        <v>0</v>
      </c>
      <c r="V200" s="158">
        <f t="shared" si="48"/>
        <v>0</v>
      </c>
      <c r="W200" s="158"/>
      <c r="X200" s="149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170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73">
        <v>148</v>
      </c>
      <c r="B201" s="174" t="s">
        <v>460</v>
      </c>
      <c r="C201" s="182" t="s">
        <v>461</v>
      </c>
      <c r="D201" s="175" t="s">
        <v>462</v>
      </c>
      <c r="E201" s="176">
        <v>4</v>
      </c>
      <c r="F201" s="177"/>
      <c r="G201" s="178">
        <f t="shared" si="42"/>
        <v>0</v>
      </c>
      <c r="H201" s="159"/>
      <c r="I201" s="158">
        <f t="shared" si="43"/>
        <v>0</v>
      </c>
      <c r="J201" s="159"/>
      <c r="K201" s="158">
        <f t="shared" si="44"/>
        <v>0</v>
      </c>
      <c r="L201" s="158">
        <v>15</v>
      </c>
      <c r="M201" s="158">
        <f t="shared" si="45"/>
        <v>0</v>
      </c>
      <c r="N201" s="158">
        <v>0</v>
      </c>
      <c r="O201" s="158">
        <f t="shared" si="46"/>
        <v>0</v>
      </c>
      <c r="P201" s="158">
        <v>0</v>
      </c>
      <c r="Q201" s="158">
        <f t="shared" si="47"/>
        <v>0</v>
      </c>
      <c r="R201" s="158"/>
      <c r="S201" s="158" t="s">
        <v>140</v>
      </c>
      <c r="T201" s="158" t="s">
        <v>141</v>
      </c>
      <c r="U201" s="158">
        <v>0</v>
      </c>
      <c r="V201" s="158">
        <f t="shared" si="48"/>
        <v>0</v>
      </c>
      <c r="W201" s="158"/>
      <c r="X201" s="14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170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73">
        <v>149</v>
      </c>
      <c r="B202" s="174" t="s">
        <v>463</v>
      </c>
      <c r="C202" s="182" t="s">
        <v>464</v>
      </c>
      <c r="D202" s="175" t="s">
        <v>167</v>
      </c>
      <c r="E202" s="176">
        <v>1</v>
      </c>
      <c r="F202" s="177"/>
      <c r="G202" s="178">
        <f t="shared" si="42"/>
        <v>0</v>
      </c>
      <c r="H202" s="159"/>
      <c r="I202" s="158">
        <f t="shared" si="43"/>
        <v>0</v>
      </c>
      <c r="J202" s="159"/>
      <c r="K202" s="158">
        <f t="shared" si="44"/>
        <v>0</v>
      </c>
      <c r="L202" s="158">
        <v>15</v>
      </c>
      <c r="M202" s="158">
        <f t="shared" si="45"/>
        <v>0</v>
      </c>
      <c r="N202" s="158">
        <v>0</v>
      </c>
      <c r="O202" s="158">
        <f t="shared" si="46"/>
        <v>0</v>
      </c>
      <c r="P202" s="158">
        <v>0</v>
      </c>
      <c r="Q202" s="158">
        <f t="shared" si="47"/>
        <v>0</v>
      </c>
      <c r="R202" s="158"/>
      <c r="S202" s="158" t="s">
        <v>140</v>
      </c>
      <c r="T202" s="158" t="s">
        <v>141</v>
      </c>
      <c r="U202" s="158">
        <v>0</v>
      </c>
      <c r="V202" s="158">
        <f t="shared" si="48"/>
        <v>0</v>
      </c>
      <c r="W202" s="158"/>
      <c r="X202" s="14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170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73">
        <v>150</v>
      </c>
      <c r="B203" s="174" t="s">
        <v>465</v>
      </c>
      <c r="C203" s="182" t="s">
        <v>466</v>
      </c>
      <c r="D203" s="175" t="s">
        <v>167</v>
      </c>
      <c r="E203" s="176">
        <v>1</v>
      </c>
      <c r="F203" s="177"/>
      <c r="G203" s="178">
        <f t="shared" si="42"/>
        <v>0</v>
      </c>
      <c r="H203" s="159"/>
      <c r="I203" s="158">
        <f t="shared" si="43"/>
        <v>0</v>
      </c>
      <c r="J203" s="159"/>
      <c r="K203" s="158">
        <f t="shared" si="44"/>
        <v>0</v>
      </c>
      <c r="L203" s="158">
        <v>15</v>
      </c>
      <c r="M203" s="158">
        <f t="shared" si="45"/>
        <v>0</v>
      </c>
      <c r="N203" s="158">
        <v>0</v>
      </c>
      <c r="O203" s="158">
        <f t="shared" si="46"/>
        <v>0</v>
      </c>
      <c r="P203" s="158">
        <v>0</v>
      </c>
      <c r="Q203" s="158">
        <f t="shared" si="47"/>
        <v>0</v>
      </c>
      <c r="R203" s="158"/>
      <c r="S203" s="158" t="s">
        <v>140</v>
      </c>
      <c r="T203" s="158" t="s">
        <v>141</v>
      </c>
      <c r="U203" s="158">
        <v>0</v>
      </c>
      <c r="V203" s="158">
        <f t="shared" si="48"/>
        <v>0</v>
      </c>
      <c r="W203" s="158"/>
      <c r="X203" s="149"/>
      <c r="Y203" s="149"/>
      <c r="Z203" s="149"/>
      <c r="AA203" s="149"/>
      <c r="AB203" s="149"/>
      <c r="AC203" s="149"/>
      <c r="AD203" s="149"/>
      <c r="AE203" s="149"/>
      <c r="AF203" s="149"/>
      <c r="AG203" s="149" t="s">
        <v>170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73">
        <v>151</v>
      </c>
      <c r="B204" s="174" t="s">
        <v>467</v>
      </c>
      <c r="C204" s="182" t="s">
        <v>468</v>
      </c>
      <c r="D204" s="175" t="s">
        <v>191</v>
      </c>
      <c r="E204" s="176">
        <v>25</v>
      </c>
      <c r="F204" s="177"/>
      <c r="G204" s="178">
        <f t="shared" si="42"/>
        <v>0</v>
      </c>
      <c r="H204" s="159"/>
      <c r="I204" s="158">
        <f t="shared" si="43"/>
        <v>0</v>
      </c>
      <c r="J204" s="159"/>
      <c r="K204" s="158">
        <f t="shared" si="44"/>
        <v>0</v>
      </c>
      <c r="L204" s="158">
        <v>15</v>
      </c>
      <c r="M204" s="158">
        <f t="shared" si="45"/>
        <v>0</v>
      </c>
      <c r="N204" s="158">
        <v>0</v>
      </c>
      <c r="O204" s="158">
        <f t="shared" si="46"/>
        <v>0</v>
      </c>
      <c r="P204" s="158">
        <v>0</v>
      </c>
      <c r="Q204" s="158">
        <f t="shared" si="47"/>
        <v>0</v>
      </c>
      <c r="R204" s="158"/>
      <c r="S204" s="158" t="s">
        <v>140</v>
      </c>
      <c r="T204" s="158" t="s">
        <v>141</v>
      </c>
      <c r="U204" s="158">
        <v>0</v>
      </c>
      <c r="V204" s="158">
        <f t="shared" si="48"/>
        <v>0</v>
      </c>
      <c r="W204" s="158"/>
      <c r="X204" s="149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170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73">
        <v>152</v>
      </c>
      <c r="B205" s="174" t="s">
        <v>469</v>
      </c>
      <c r="C205" s="182" t="s">
        <v>470</v>
      </c>
      <c r="D205" s="175" t="s">
        <v>459</v>
      </c>
      <c r="E205" s="176">
        <v>4</v>
      </c>
      <c r="F205" s="177"/>
      <c r="G205" s="178">
        <f t="shared" si="42"/>
        <v>0</v>
      </c>
      <c r="H205" s="159"/>
      <c r="I205" s="158">
        <f t="shared" si="43"/>
        <v>0</v>
      </c>
      <c r="J205" s="159"/>
      <c r="K205" s="158">
        <f t="shared" si="44"/>
        <v>0</v>
      </c>
      <c r="L205" s="158">
        <v>15</v>
      </c>
      <c r="M205" s="158">
        <f t="shared" si="45"/>
        <v>0</v>
      </c>
      <c r="N205" s="158">
        <v>0</v>
      </c>
      <c r="O205" s="158">
        <f t="shared" si="46"/>
        <v>0</v>
      </c>
      <c r="P205" s="158">
        <v>0</v>
      </c>
      <c r="Q205" s="158">
        <f t="shared" si="47"/>
        <v>0</v>
      </c>
      <c r="R205" s="158"/>
      <c r="S205" s="158" t="s">
        <v>140</v>
      </c>
      <c r="T205" s="158" t="s">
        <v>141</v>
      </c>
      <c r="U205" s="158">
        <v>0</v>
      </c>
      <c r="V205" s="158">
        <f t="shared" si="48"/>
        <v>0</v>
      </c>
      <c r="W205" s="158"/>
      <c r="X205" s="14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170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3">
        <v>153</v>
      </c>
      <c r="B206" s="174" t="s">
        <v>471</v>
      </c>
      <c r="C206" s="182" t="s">
        <v>472</v>
      </c>
      <c r="D206" s="175" t="s">
        <v>174</v>
      </c>
      <c r="E206" s="176">
        <v>1</v>
      </c>
      <c r="F206" s="177"/>
      <c r="G206" s="178">
        <f t="shared" si="42"/>
        <v>0</v>
      </c>
      <c r="H206" s="159"/>
      <c r="I206" s="158">
        <f t="shared" si="43"/>
        <v>0</v>
      </c>
      <c r="J206" s="159"/>
      <c r="K206" s="158">
        <f t="shared" si="44"/>
        <v>0</v>
      </c>
      <c r="L206" s="158">
        <v>15</v>
      </c>
      <c r="M206" s="158">
        <f t="shared" si="45"/>
        <v>0</v>
      </c>
      <c r="N206" s="158">
        <v>0</v>
      </c>
      <c r="O206" s="158">
        <f t="shared" si="46"/>
        <v>0</v>
      </c>
      <c r="P206" s="158">
        <v>0</v>
      </c>
      <c r="Q206" s="158">
        <f t="shared" si="47"/>
        <v>0</v>
      </c>
      <c r="R206" s="158"/>
      <c r="S206" s="158" t="s">
        <v>140</v>
      </c>
      <c r="T206" s="158" t="s">
        <v>141</v>
      </c>
      <c r="U206" s="158">
        <v>0</v>
      </c>
      <c r="V206" s="158">
        <f t="shared" si="48"/>
        <v>0</v>
      </c>
      <c r="W206" s="158"/>
      <c r="X206" s="149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170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73">
        <v>154</v>
      </c>
      <c r="B207" s="174" t="s">
        <v>473</v>
      </c>
      <c r="C207" s="182" t="s">
        <v>474</v>
      </c>
      <c r="D207" s="175" t="s">
        <v>459</v>
      </c>
      <c r="E207" s="176">
        <v>2</v>
      </c>
      <c r="F207" s="177"/>
      <c r="G207" s="178">
        <f t="shared" si="42"/>
        <v>0</v>
      </c>
      <c r="H207" s="159"/>
      <c r="I207" s="158">
        <f t="shared" si="43"/>
        <v>0</v>
      </c>
      <c r="J207" s="159"/>
      <c r="K207" s="158">
        <f t="shared" si="44"/>
        <v>0</v>
      </c>
      <c r="L207" s="158">
        <v>15</v>
      </c>
      <c r="M207" s="158">
        <f t="shared" si="45"/>
        <v>0</v>
      </c>
      <c r="N207" s="158">
        <v>0</v>
      </c>
      <c r="O207" s="158">
        <f t="shared" si="46"/>
        <v>0</v>
      </c>
      <c r="P207" s="158">
        <v>0</v>
      </c>
      <c r="Q207" s="158">
        <f t="shared" si="47"/>
        <v>0</v>
      </c>
      <c r="R207" s="158"/>
      <c r="S207" s="158" t="s">
        <v>140</v>
      </c>
      <c r="T207" s="158" t="s">
        <v>141</v>
      </c>
      <c r="U207" s="158">
        <v>0</v>
      </c>
      <c r="V207" s="158">
        <f t="shared" si="48"/>
        <v>0</v>
      </c>
      <c r="W207" s="158"/>
      <c r="X207" s="149"/>
      <c r="Y207" s="149"/>
      <c r="Z207" s="149"/>
      <c r="AA207" s="149"/>
      <c r="AB207" s="149"/>
      <c r="AC207" s="149"/>
      <c r="AD207" s="149"/>
      <c r="AE207" s="149"/>
      <c r="AF207" s="149"/>
      <c r="AG207" s="149" t="s">
        <v>170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73">
        <v>155</v>
      </c>
      <c r="B208" s="174" t="s">
        <v>475</v>
      </c>
      <c r="C208" s="182" t="s">
        <v>476</v>
      </c>
      <c r="D208" s="175" t="s">
        <v>167</v>
      </c>
      <c r="E208" s="176">
        <v>1</v>
      </c>
      <c r="F208" s="177"/>
      <c r="G208" s="178">
        <f t="shared" si="42"/>
        <v>0</v>
      </c>
      <c r="H208" s="159"/>
      <c r="I208" s="158">
        <f t="shared" si="43"/>
        <v>0</v>
      </c>
      <c r="J208" s="159"/>
      <c r="K208" s="158">
        <f t="shared" si="44"/>
        <v>0</v>
      </c>
      <c r="L208" s="158">
        <v>15</v>
      </c>
      <c r="M208" s="158">
        <f t="shared" si="45"/>
        <v>0</v>
      </c>
      <c r="N208" s="158">
        <v>0</v>
      </c>
      <c r="O208" s="158">
        <f t="shared" si="46"/>
        <v>0</v>
      </c>
      <c r="P208" s="158">
        <v>0</v>
      </c>
      <c r="Q208" s="158">
        <f t="shared" si="47"/>
        <v>0</v>
      </c>
      <c r="R208" s="158"/>
      <c r="S208" s="158" t="s">
        <v>140</v>
      </c>
      <c r="T208" s="158" t="s">
        <v>141</v>
      </c>
      <c r="U208" s="158">
        <v>0</v>
      </c>
      <c r="V208" s="158">
        <f t="shared" si="48"/>
        <v>0</v>
      </c>
      <c r="W208" s="158"/>
      <c r="X208" s="149"/>
      <c r="Y208" s="149"/>
      <c r="Z208" s="149"/>
      <c r="AA208" s="149"/>
      <c r="AB208" s="149"/>
      <c r="AC208" s="149"/>
      <c r="AD208" s="149"/>
      <c r="AE208" s="149"/>
      <c r="AF208" s="149"/>
      <c r="AG208" s="149" t="s">
        <v>170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ht="22.5" outlineLevel="1" x14ac:dyDescent="0.2">
      <c r="A209" s="173">
        <v>156</v>
      </c>
      <c r="B209" s="174" t="s">
        <v>477</v>
      </c>
      <c r="C209" s="182" t="s">
        <v>478</v>
      </c>
      <c r="D209" s="175" t="s">
        <v>174</v>
      </c>
      <c r="E209" s="176">
        <v>1</v>
      </c>
      <c r="F209" s="177"/>
      <c r="G209" s="178">
        <f t="shared" si="42"/>
        <v>0</v>
      </c>
      <c r="H209" s="159"/>
      <c r="I209" s="158">
        <f t="shared" si="43"/>
        <v>0</v>
      </c>
      <c r="J209" s="159"/>
      <c r="K209" s="158">
        <f t="shared" si="44"/>
        <v>0</v>
      </c>
      <c r="L209" s="158">
        <v>15</v>
      </c>
      <c r="M209" s="158">
        <f t="shared" si="45"/>
        <v>0</v>
      </c>
      <c r="N209" s="158">
        <v>0</v>
      </c>
      <c r="O209" s="158">
        <f t="shared" si="46"/>
        <v>0</v>
      </c>
      <c r="P209" s="158">
        <v>0</v>
      </c>
      <c r="Q209" s="158">
        <f t="shared" si="47"/>
        <v>0</v>
      </c>
      <c r="R209" s="158"/>
      <c r="S209" s="158" t="s">
        <v>140</v>
      </c>
      <c r="T209" s="158" t="s">
        <v>141</v>
      </c>
      <c r="U209" s="158">
        <v>0</v>
      </c>
      <c r="V209" s="158">
        <f t="shared" si="48"/>
        <v>0</v>
      </c>
      <c r="W209" s="158"/>
      <c r="X209" s="14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170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73">
        <v>157</v>
      </c>
      <c r="B210" s="174" t="s">
        <v>479</v>
      </c>
      <c r="C210" s="182" t="s">
        <v>480</v>
      </c>
      <c r="D210" s="175" t="s">
        <v>481</v>
      </c>
      <c r="E210" s="176">
        <v>1</v>
      </c>
      <c r="F210" s="177"/>
      <c r="G210" s="178">
        <f t="shared" ref="G210:G241" si="49">ROUND(E210*F210,2)</f>
        <v>0</v>
      </c>
      <c r="H210" s="159"/>
      <c r="I210" s="158">
        <f t="shared" ref="I210:I241" si="50">ROUND(E210*H210,2)</f>
        <v>0</v>
      </c>
      <c r="J210" s="159"/>
      <c r="K210" s="158">
        <f t="shared" ref="K210:K241" si="51">ROUND(E210*J210,2)</f>
        <v>0</v>
      </c>
      <c r="L210" s="158">
        <v>15</v>
      </c>
      <c r="M210" s="158">
        <f t="shared" ref="M210:M241" si="52">G210*(1+L210/100)</f>
        <v>0</v>
      </c>
      <c r="N210" s="158">
        <v>0</v>
      </c>
      <c r="O210" s="158">
        <f t="shared" ref="O210:O241" si="53">ROUND(E210*N210,2)</f>
        <v>0</v>
      </c>
      <c r="P210" s="158">
        <v>0</v>
      </c>
      <c r="Q210" s="158">
        <f t="shared" ref="Q210:Q241" si="54">ROUND(E210*P210,2)</f>
        <v>0</v>
      </c>
      <c r="R210" s="158"/>
      <c r="S210" s="158" t="s">
        <v>140</v>
      </c>
      <c r="T210" s="158" t="s">
        <v>141</v>
      </c>
      <c r="U210" s="158">
        <v>0</v>
      </c>
      <c r="V210" s="158">
        <f t="shared" ref="V210:V241" si="55">ROUND(E210*U210,2)</f>
        <v>0</v>
      </c>
      <c r="W210" s="158"/>
      <c r="X210" s="149"/>
      <c r="Y210" s="149"/>
      <c r="Z210" s="149"/>
      <c r="AA210" s="149"/>
      <c r="AB210" s="149"/>
      <c r="AC210" s="149"/>
      <c r="AD210" s="149"/>
      <c r="AE210" s="149"/>
      <c r="AF210" s="149"/>
      <c r="AG210" s="149" t="s">
        <v>170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73">
        <v>158</v>
      </c>
      <c r="B211" s="174" t="s">
        <v>482</v>
      </c>
      <c r="C211" s="182" t="s">
        <v>483</v>
      </c>
      <c r="D211" s="175" t="s">
        <v>174</v>
      </c>
      <c r="E211" s="176">
        <v>2</v>
      </c>
      <c r="F211" s="177"/>
      <c r="G211" s="178">
        <f t="shared" si="49"/>
        <v>0</v>
      </c>
      <c r="H211" s="159"/>
      <c r="I211" s="158">
        <f t="shared" si="50"/>
        <v>0</v>
      </c>
      <c r="J211" s="159"/>
      <c r="K211" s="158">
        <f t="shared" si="51"/>
        <v>0</v>
      </c>
      <c r="L211" s="158">
        <v>15</v>
      </c>
      <c r="M211" s="158">
        <f t="shared" si="52"/>
        <v>0</v>
      </c>
      <c r="N211" s="158">
        <v>0</v>
      </c>
      <c r="O211" s="158">
        <f t="shared" si="53"/>
        <v>0</v>
      </c>
      <c r="P211" s="158">
        <v>0</v>
      </c>
      <c r="Q211" s="158">
        <f t="shared" si="54"/>
        <v>0</v>
      </c>
      <c r="R211" s="158"/>
      <c r="S211" s="158" t="s">
        <v>140</v>
      </c>
      <c r="T211" s="158" t="s">
        <v>141</v>
      </c>
      <c r="U211" s="158">
        <v>0</v>
      </c>
      <c r="V211" s="158">
        <f t="shared" si="55"/>
        <v>0</v>
      </c>
      <c r="W211" s="158"/>
      <c r="X211" s="149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170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73">
        <v>159</v>
      </c>
      <c r="B212" s="174" t="s">
        <v>484</v>
      </c>
      <c r="C212" s="182" t="s">
        <v>485</v>
      </c>
      <c r="D212" s="175" t="s">
        <v>191</v>
      </c>
      <c r="E212" s="176">
        <v>25</v>
      </c>
      <c r="F212" s="177"/>
      <c r="G212" s="178">
        <f t="shared" si="49"/>
        <v>0</v>
      </c>
      <c r="H212" s="159"/>
      <c r="I212" s="158">
        <f t="shared" si="50"/>
        <v>0</v>
      </c>
      <c r="J212" s="159"/>
      <c r="K212" s="158">
        <f t="shared" si="51"/>
        <v>0</v>
      </c>
      <c r="L212" s="158">
        <v>15</v>
      </c>
      <c r="M212" s="158">
        <f t="shared" si="52"/>
        <v>0</v>
      </c>
      <c r="N212" s="158">
        <v>0</v>
      </c>
      <c r="O212" s="158">
        <f t="shared" si="53"/>
        <v>0</v>
      </c>
      <c r="P212" s="158">
        <v>0</v>
      </c>
      <c r="Q212" s="158">
        <f t="shared" si="54"/>
        <v>0</v>
      </c>
      <c r="R212" s="158"/>
      <c r="S212" s="158" t="s">
        <v>140</v>
      </c>
      <c r="T212" s="158" t="s">
        <v>141</v>
      </c>
      <c r="U212" s="158">
        <v>0</v>
      </c>
      <c r="V212" s="158">
        <f t="shared" si="55"/>
        <v>0</v>
      </c>
      <c r="W212" s="158"/>
      <c r="X212" s="149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164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73">
        <v>160</v>
      </c>
      <c r="B213" s="174" t="s">
        <v>486</v>
      </c>
      <c r="C213" s="182" t="s">
        <v>487</v>
      </c>
      <c r="D213" s="175" t="s">
        <v>191</v>
      </c>
      <c r="E213" s="176">
        <v>105</v>
      </c>
      <c r="F213" s="177"/>
      <c r="G213" s="178">
        <f t="shared" si="49"/>
        <v>0</v>
      </c>
      <c r="H213" s="159"/>
      <c r="I213" s="158">
        <f t="shared" si="50"/>
        <v>0</v>
      </c>
      <c r="J213" s="159"/>
      <c r="K213" s="158">
        <f t="shared" si="51"/>
        <v>0</v>
      </c>
      <c r="L213" s="158">
        <v>15</v>
      </c>
      <c r="M213" s="158">
        <f t="shared" si="52"/>
        <v>0</v>
      </c>
      <c r="N213" s="158">
        <v>0</v>
      </c>
      <c r="O213" s="158">
        <f t="shared" si="53"/>
        <v>0</v>
      </c>
      <c r="P213" s="158">
        <v>0</v>
      </c>
      <c r="Q213" s="158">
        <f t="shared" si="54"/>
        <v>0</v>
      </c>
      <c r="R213" s="158"/>
      <c r="S213" s="158" t="s">
        <v>140</v>
      </c>
      <c r="T213" s="158" t="s">
        <v>141</v>
      </c>
      <c r="U213" s="158">
        <v>0</v>
      </c>
      <c r="V213" s="158">
        <f t="shared" si="55"/>
        <v>0</v>
      </c>
      <c r="W213" s="158"/>
      <c r="X213" s="14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164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73">
        <v>161</v>
      </c>
      <c r="B214" s="174" t="s">
        <v>488</v>
      </c>
      <c r="C214" s="182" t="s">
        <v>489</v>
      </c>
      <c r="D214" s="175" t="s">
        <v>191</v>
      </c>
      <c r="E214" s="176">
        <v>80</v>
      </c>
      <c r="F214" s="177"/>
      <c r="G214" s="178">
        <f t="shared" si="49"/>
        <v>0</v>
      </c>
      <c r="H214" s="159"/>
      <c r="I214" s="158">
        <f t="shared" si="50"/>
        <v>0</v>
      </c>
      <c r="J214" s="159"/>
      <c r="K214" s="158">
        <f t="shared" si="51"/>
        <v>0</v>
      </c>
      <c r="L214" s="158">
        <v>15</v>
      </c>
      <c r="M214" s="158">
        <f t="shared" si="52"/>
        <v>0</v>
      </c>
      <c r="N214" s="158">
        <v>0</v>
      </c>
      <c r="O214" s="158">
        <f t="shared" si="53"/>
        <v>0</v>
      </c>
      <c r="P214" s="158">
        <v>0</v>
      </c>
      <c r="Q214" s="158">
        <f t="shared" si="54"/>
        <v>0</v>
      </c>
      <c r="R214" s="158"/>
      <c r="S214" s="158" t="s">
        <v>140</v>
      </c>
      <c r="T214" s="158" t="s">
        <v>141</v>
      </c>
      <c r="U214" s="158">
        <v>0</v>
      </c>
      <c r="V214" s="158">
        <f t="shared" si="55"/>
        <v>0</v>
      </c>
      <c r="W214" s="158"/>
      <c r="X214" s="14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164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73">
        <v>162</v>
      </c>
      <c r="B215" s="174" t="s">
        <v>490</v>
      </c>
      <c r="C215" s="182" t="s">
        <v>491</v>
      </c>
      <c r="D215" s="175" t="s">
        <v>191</v>
      </c>
      <c r="E215" s="176">
        <v>25</v>
      </c>
      <c r="F215" s="177"/>
      <c r="G215" s="178">
        <f t="shared" si="49"/>
        <v>0</v>
      </c>
      <c r="H215" s="159"/>
      <c r="I215" s="158">
        <f t="shared" si="50"/>
        <v>0</v>
      </c>
      <c r="J215" s="159"/>
      <c r="K215" s="158">
        <f t="shared" si="51"/>
        <v>0</v>
      </c>
      <c r="L215" s="158">
        <v>15</v>
      </c>
      <c r="M215" s="158">
        <f t="shared" si="52"/>
        <v>0</v>
      </c>
      <c r="N215" s="158">
        <v>0</v>
      </c>
      <c r="O215" s="158">
        <f t="shared" si="53"/>
        <v>0</v>
      </c>
      <c r="P215" s="158">
        <v>0</v>
      </c>
      <c r="Q215" s="158">
        <f t="shared" si="54"/>
        <v>0</v>
      </c>
      <c r="R215" s="158"/>
      <c r="S215" s="158" t="s">
        <v>140</v>
      </c>
      <c r="T215" s="158" t="s">
        <v>141</v>
      </c>
      <c r="U215" s="158">
        <v>0</v>
      </c>
      <c r="V215" s="158">
        <f t="shared" si="55"/>
        <v>0</v>
      </c>
      <c r="W215" s="158"/>
      <c r="X215" s="149"/>
      <c r="Y215" s="149"/>
      <c r="Z215" s="149"/>
      <c r="AA215" s="149"/>
      <c r="AB215" s="149"/>
      <c r="AC215" s="149"/>
      <c r="AD215" s="149"/>
      <c r="AE215" s="149"/>
      <c r="AF215" s="149"/>
      <c r="AG215" s="149" t="s">
        <v>164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73">
        <v>163</v>
      </c>
      <c r="B216" s="174" t="s">
        <v>492</v>
      </c>
      <c r="C216" s="182" t="s">
        <v>493</v>
      </c>
      <c r="D216" s="175" t="s">
        <v>191</v>
      </c>
      <c r="E216" s="176">
        <v>60</v>
      </c>
      <c r="F216" s="177"/>
      <c r="G216" s="178">
        <f t="shared" si="49"/>
        <v>0</v>
      </c>
      <c r="H216" s="159"/>
      <c r="I216" s="158">
        <f t="shared" si="50"/>
        <v>0</v>
      </c>
      <c r="J216" s="159"/>
      <c r="K216" s="158">
        <f t="shared" si="51"/>
        <v>0</v>
      </c>
      <c r="L216" s="158">
        <v>15</v>
      </c>
      <c r="M216" s="158">
        <f t="shared" si="52"/>
        <v>0</v>
      </c>
      <c r="N216" s="158">
        <v>0</v>
      </c>
      <c r="O216" s="158">
        <f t="shared" si="53"/>
        <v>0</v>
      </c>
      <c r="P216" s="158">
        <v>0</v>
      </c>
      <c r="Q216" s="158">
        <f t="shared" si="54"/>
        <v>0</v>
      </c>
      <c r="R216" s="158"/>
      <c r="S216" s="158" t="s">
        <v>140</v>
      </c>
      <c r="T216" s="158" t="s">
        <v>141</v>
      </c>
      <c r="U216" s="158">
        <v>0</v>
      </c>
      <c r="V216" s="158">
        <f t="shared" si="55"/>
        <v>0</v>
      </c>
      <c r="W216" s="158"/>
      <c r="X216" s="149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164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73">
        <v>164</v>
      </c>
      <c r="B217" s="174" t="s">
        <v>494</v>
      </c>
      <c r="C217" s="182" t="s">
        <v>495</v>
      </c>
      <c r="D217" s="175" t="s">
        <v>167</v>
      </c>
      <c r="E217" s="176">
        <v>2</v>
      </c>
      <c r="F217" s="177"/>
      <c r="G217" s="178">
        <f t="shared" si="49"/>
        <v>0</v>
      </c>
      <c r="H217" s="159"/>
      <c r="I217" s="158">
        <f t="shared" si="50"/>
        <v>0</v>
      </c>
      <c r="J217" s="159"/>
      <c r="K217" s="158">
        <f t="shared" si="51"/>
        <v>0</v>
      </c>
      <c r="L217" s="158">
        <v>15</v>
      </c>
      <c r="M217" s="158">
        <f t="shared" si="52"/>
        <v>0</v>
      </c>
      <c r="N217" s="158">
        <v>0</v>
      </c>
      <c r="O217" s="158">
        <f t="shared" si="53"/>
        <v>0</v>
      </c>
      <c r="P217" s="158">
        <v>0</v>
      </c>
      <c r="Q217" s="158">
        <f t="shared" si="54"/>
        <v>0</v>
      </c>
      <c r="R217" s="158"/>
      <c r="S217" s="158" t="s">
        <v>140</v>
      </c>
      <c r="T217" s="158" t="s">
        <v>141</v>
      </c>
      <c r="U217" s="158">
        <v>0</v>
      </c>
      <c r="V217" s="158">
        <f t="shared" si="55"/>
        <v>0</v>
      </c>
      <c r="W217" s="158"/>
      <c r="X217" s="14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164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73">
        <v>165</v>
      </c>
      <c r="B218" s="174" t="s">
        <v>496</v>
      </c>
      <c r="C218" s="182" t="s">
        <v>497</v>
      </c>
      <c r="D218" s="175" t="s">
        <v>167</v>
      </c>
      <c r="E218" s="176">
        <v>3</v>
      </c>
      <c r="F218" s="177"/>
      <c r="G218" s="178">
        <f t="shared" si="49"/>
        <v>0</v>
      </c>
      <c r="H218" s="159"/>
      <c r="I218" s="158">
        <f t="shared" si="50"/>
        <v>0</v>
      </c>
      <c r="J218" s="159"/>
      <c r="K218" s="158">
        <f t="shared" si="51"/>
        <v>0</v>
      </c>
      <c r="L218" s="158">
        <v>15</v>
      </c>
      <c r="M218" s="158">
        <f t="shared" si="52"/>
        <v>0</v>
      </c>
      <c r="N218" s="158">
        <v>0</v>
      </c>
      <c r="O218" s="158">
        <f t="shared" si="53"/>
        <v>0</v>
      </c>
      <c r="P218" s="158">
        <v>0</v>
      </c>
      <c r="Q218" s="158">
        <f t="shared" si="54"/>
        <v>0</v>
      </c>
      <c r="R218" s="158"/>
      <c r="S218" s="158" t="s">
        <v>140</v>
      </c>
      <c r="T218" s="158" t="s">
        <v>141</v>
      </c>
      <c r="U218" s="158">
        <v>0</v>
      </c>
      <c r="V218" s="158">
        <f t="shared" si="55"/>
        <v>0</v>
      </c>
      <c r="W218" s="158"/>
      <c r="X218" s="149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164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73">
        <v>166</v>
      </c>
      <c r="B219" s="174" t="s">
        <v>498</v>
      </c>
      <c r="C219" s="182" t="s">
        <v>499</v>
      </c>
      <c r="D219" s="175" t="s">
        <v>167</v>
      </c>
      <c r="E219" s="176">
        <v>2</v>
      </c>
      <c r="F219" s="177"/>
      <c r="G219" s="178">
        <f t="shared" si="49"/>
        <v>0</v>
      </c>
      <c r="H219" s="159"/>
      <c r="I219" s="158">
        <f t="shared" si="50"/>
        <v>0</v>
      </c>
      <c r="J219" s="159"/>
      <c r="K219" s="158">
        <f t="shared" si="51"/>
        <v>0</v>
      </c>
      <c r="L219" s="158">
        <v>15</v>
      </c>
      <c r="M219" s="158">
        <f t="shared" si="52"/>
        <v>0</v>
      </c>
      <c r="N219" s="158">
        <v>0</v>
      </c>
      <c r="O219" s="158">
        <f t="shared" si="53"/>
        <v>0</v>
      </c>
      <c r="P219" s="158">
        <v>0</v>
      </c>
      <c r="Q219" s="158">
        <f t="shared" si="54"/>
        <v>0</v>
      </c>
      <c r="R219" s="158"/>
      <c r="S219" s="158" t="s">
        <v>140</v>
      </c>
      <c r="T219" s="158" t="s">
        <v>141</v>
      </c>
      <c r="U219" s="158">
        <v>0</v>
      </c>
      <c r="V219" s="158">
        <f t="shared" si="55"/>
        <v>0</v>
      </c>
      <c r="W219" s="158"/>
      <c r="X219" s="14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164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73">
        <v>167</v>
      </c>
      <c r="B220" s="174" t="s">
        <v>500</v>
      </c>
      <c r="C220" s="182" t="s">
        <v>501</v>
      </c>
      <c r="D220" s="175" t="s">
        <v>167</v>
      </c>
      <c r="E220" s="176">
        <v>6</v>
      </c>
      <c r="F220" s="177"/>
      <c r="G220" s="178">
        <f t="shared" si="49"/>
        <v>0</v>
      </c>
      <c r="H220" s="159"/>
      <c r="I220" s="158">
        <f t="shared" si="50"/>
        <v>0</v>
      </c>
      <c r="J220" s="159"/>
      <c r="K220" s="158">
        <f t="shared" si="51"/>
        <v>0</v>
      </c>
      <c r="L220" s="158">
        <v>15</v>
      </c>
      <c r="M220" s="158">
        <f t="shared" si="52"/>
        <v>0</v>
      </c>
      <c r="N220" s="158">
        <v>0</v>
      </c>
      <c r="O220" s="158">
        <f t="shared" si="53"/>
        <v>0</v>
      </c>
      <c r="P220" s="158">
        <v>0</v>
      </c>
      <c r="Q220" s="158">
        <f t="shared" si="54"/>
        <v>0</v>
      </c>
      <c r="R220" s="158"/>
      <c r="S220" s="158" t="s">
        <v>140</v>
      </c>
      <c r="T220" s="158" t="s">
        <v>141</v>
      </c>
      <c r="U220" s="158">
        <v>0</v>
      </c>
      <c r="V220" s="158">
        <f t="shared" si="55"/>
        <v>0</v>
      </c>
      <c r="W220" s="158"/>
      <c r="X220" s="149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164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73">
        <v>168</v>
      </c>
      <c r="B221" s="174" t="s">
        <v>502</v>
      </c>
      <c r="C221" s="182" t="s">
        <v>503</v>
      </c>
      <c r="D221" s="175" t="s">
        <v>167</v>
      </c>
      <c r="E221" s="176">
        <v>7</v>
      </c>
      <c r="F221" s="177"/>
      <c r="G221" s="178">
        <f t="shared" si="49"/>
        <v>0</v>
      </c>
      <c r="H221" s="159"/>
      <c r="I221" s="158">
        <f t="shared" si="50"/>
        <v>0</v>
      </c>
      <c r="J221" s="159"/>
      <c r="K221" s="158">
        <f t="shared" si="51"/>
        <v>0</v>
      </c>
      <c r="L221" s="158">
        <v>15</v>
      </c>
      <c r="M221" s="158">
        <f t="shared" si="52"/>
        <v>0</v>
      </c>
      <c r="N221" s="158">
        <v>0</v>
      </c>
      <c r="O221" s="158">
        <f t="shared" si="53"/>
        <v>0</v>
      </c>
      <c r="P221" s="158">
        <v>0</v>
      </c>
      <c r="Q221" s="158">
        <f t="shared" si="54"/>
        <v>0</v>
      </c>
      <c r="R221" s="158"/>
      <c r="S221" s="158" t="s">
        <v>140</v>
      </c>
      <c r="T221" s="158" t="s">
        <v>141</v>
      </c>
      <c r="U221" s="158">
        <v>0</v>
      </c>
      <c r="V221" s="158">
        <f t="shared" si="55"/>
        <v>0</v>
      </c>
      <c r="W221" s="158"/>
      <c r="X221" s="149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164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73">
        <v>169</v>
      </c>
      <c r="B222" s="174" t="s">
        <v>504</v>
      </c>
      <c r="C222" s="182" t="s">
        <v>505</v>
      </c>
      <c r="D222" s="175" t="s">
        <v>167</v>
      </c>
      <c r="E222" s="176">
        <v>20</v>
      </c>
      <c r="F222" s="177"/>
      <c r="G222" s="178">
        <f t="shared" si="49"/>
        <v>0</v>
      </c>
      <c r="H222" s="159"/>
      <c r="I222" s="158">
        <f t="shared" si="50"/>
        <v>0</v>
      </c>
      <c r="J222" s="159"/>
      <c r="K222" s="158">
        <f t="shared" si="51"/>
        <v>0</v>
      </c>
      <c r="L222" s="158">
        <v>15</v>
      </c>
      <c r="M222" s="158">
        <f t="shared" si="52"/>
        <v>0</v>
      </c>
      <c r="N222" s="158">
        <v>0</v>
      </c>
      <c r="O222" s="158">
        <f t="shared" si="53"/>
        <v>0</v>
      </c>
      <c r="P222" s="158">
        <v>0</v>
      </c>
      <c r="Q222" s="158">
        <f t="shared" si="54"/>
        <v>0</v>
      </c>
      <c r="R222" s="158"/>
      <c r="S222" s="158" t="s">
        <v>140</v>
      </c>
      <c r="T222" s="158" t="s">
        <v>141</v>
      </c>
      <c r="U222" s="158">
        <v>0</v>
      </c>
      <c r="V222" s="158">
        <f t="shared" si="55"/>
        <v>0</v>
      </c>
      <c r="W222" s="158"/>
      <c r="X222" s="149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164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73">
        <v>170</v>
      </c>
      <c r="B223" s="174" t="s">
        <v>506</v>
      </c>
      <c r="C223" s="182" t="s">
        <v>507</v>
      </c>
      <c r="D223" s="175" t="s">
        <v>167</v>
      </c>
      <c r="E223" s="176">
        <v>20</v>
      </c>
      <c r="F223" s="177"/>
      <c r="G223" s="178">
        <f t="shared" si="49"/>
        <v>0</v>
      </c>
      <c r="H223" s="159"/>
      <c r="I223" s="158">
        <f t="shared" si="50"/>
        <v>0</v>
      </c>
      <c r="J223" s="159"/>
      <c r="K223" s="158">
        <f t="shared" si="51"/>
        <v>0</v>
      </c>
      <c r="L223" s="158">
        <v>15</v>
      </c>
      <c r="M223" s="158">
        <f t="shared" si="52"/>
        <v>0</v>
      </c>
      <c r="N223" s="158">
        <v>0</v>
      </c>
      <c r="O223" s="158">
        <f t="shared" si="53"/>
        <v>0</v>
      </c>
      <c r="P223" s="158">
        <v>0</v>
      </c>
      <c r="Q223" s="158">
        <f t="shared" si="54"/>
        <v>0</v>
      </c>
      <c r="R223" s="158"/>
      <c r="S223" s="158" t="s">
        <v>140</v>
      </c>
      <c r="T223" s="158" t="s">
        <v>141</v>
      </c>
      <c r="U223" s="158">
        <v>0</v>
      </c>
      <c r="V223" s="158">
        <f t="shared" si="55"/>
        <v>0</v>
      </c>
      <c r="W223" s="158"/>
      <c r="X223" s="149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164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ht="22.5" outlineLevel="1" x14ac:dyDescent="0.2">
      <c r="A224" s="173">
        <v>171</v>
      </c>
      <c r="B224" s="174" t="s">
        <v>508</v>
      </c>
      <c r="C224" s="182" t="s">
        <v>509</v>
      </c>
      <c r="D224" s="175" t="s">
        <v>191</v>
      </c>
      <c r="E224" s="176">
        <v>55</v>
      </c>
      <c r="F224" s="177"/>
      <c r="G224" s="178">
        <f t="shared" si="49"/>
        <v>0</v>
      </c>
      <c r="H224" s="159"/>
      <c r="I224" s="158">
        <f t="shared" si="50"/>
        <v>0</v>
      </c>
      <c r="J224" s="159"/>
      <c r="K224" s="158">
        <f t="shared" si="51"/>
        <v>0</v>
      </c>
      <c r="L224" s="158">
        <v>15</v>
      </c>
      <c r="M224" s="158">
        <f t="shared" si="52"/>
        <v>0</v>
      </c>
      <c r="N224" s="158">
        <v>0</v>
      </c>
      <c r="O224" s="158">
        <f t="shared" si="53"/>
        <v>0</v>
      </c>
      <c r="P224" s="158">
        <v>0</v>
      </c>
      <c r="Q224" s="158">
        <f t="shared" si="54"/>
        <v>0</v>
      </c>
      <c r="R224" s="158"/>
      <c r="S224" s="158" t="s">
        <v>140</v>
      </c>
      <c r="T224" s="158" t="s">
        <v>141</v>
      </c>
      <c r="U224" s="158">
        <v>0</v>
      </c>
      <c r="V224" s="158">
        <f t="shared" si="55"/>
        <v>0</v>
      </c>
      <c r="W224" s="158"/>
      <c r="X224" s="149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164</v>
      </c>
      <c r="AH224" s="149"/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73">
        <v>172</v>
      </c>
      <c r="B225" s="174" t="s">
        <v>510</v>
      </c>
      <c r="C225" s="182" t="s">
        <v>511</v>
      </c>
      <c r="D225" s="175" t="s">
        <v>167</v>
      </c>
      <c r="E225" s="176">
        <v>20</v>
      </c>
      <c r="F225" s="177"/>
      <c r="G225" s="178">
        <f t="shared" si="49"/>
        <v>0</v>
      </c>
      <c r="H225" s="159"/>
      <c r="I225" s="158">
        <f t="shared" si="50"/>
        <v>0</v>
      </c>
      <c r="J225" s="159"/>
      <c r="K225" s="158">
        <f t="shared" si="51"/>
        <v>0</v>
      </c>
      <c r="L225" s="158">
        <v>15</v>
      </c>
      <c r="M225" s="158">
        <f t="shared" si="52"/>
        <v>0</v>
      </c>
      <c r="N225" s="158">
        <v>0</v>
      </c>
      <c r="O225" s="158">
        <f t="shared" si="53"/>
        <v>0</v>
      </c>
      <c r="P225" s="158">
        <v>0</v>
      </c>
      <c r="Q225" s="158">
        <f t="shared" si="54"/>
        <v>0</v>
      </c>
      <c r="R225" s="158"/>
      <c r="S225" s="158" t="s">
        <v>140</v>
      </c>
      <c r="T225" s="158" t="s">
        <v>141</v>
      </c>
      <c r="U225" s="158">
        <v>0</v>
      </c>
      <c r="V225" s="158">
        <f t="shared" si="55"/>
        <v>0</v>
      </c>
      <c r="W225" s="158"/>
      <c r="X225" s="149"/>
      <c r="Y225" s="149"/>
      <c r="Z225" s="149"/>
      <c r="AA225" s="149"/>
      <c r="AB225" s="149"/>
      <c r="AC225" s="149"/>
      <c r="AD225" s="149"/>
      <c r="AE225" s="149"/>
      <c r="AF225" s="149"/>
      <c r="AG225" s="149" t="s">
        <v>164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73">
        <v>173</v>
      </c>
      <c r="B226" s="174" t="s">
        <v>512</v>
      </c>
      <c r="C226" s="182" t="s">
        <v>513</v>
      </c>
      <c r="D226" s="175" t="s">
        <v>167</v>
      </c>
      <c r="E226" s="176">
        <v>1</v>
      </c>
      <c r="F226" s="177"/>
      <c r="G226" s="178">
        <f t="shared" si="49"/>
        <v>0</v>
      </c>
      <c r="H226" s="159"/>
      <c r="I226" s="158">
        <f t="shared" si="50"/>
        <v>0</v>
      </c>
      <c r="J226" s="159"/>
      <c r="K226" s="158">
        <f t="shared" si="51"/>
        <v>0</v>
      </c>
      <c r="L226" s="158">
        <v>15</v>
      </c>
      <c r="M226" s="158">
        <f t="shared" si="52"/>
        <v>0</v>
      </c>
      <c r="N226" s="158">
        <v>0</v>
      </c>
      <c r="O226" s="158">
        <f t="shared" si="53"/>
        <v>0</v>
      </c>
      <c r="P226" s="158">
        <v>0</v>
      </c>
      <c r="Q226" s="158">
        <f t="shared" si="54"/>
        <v>0</v>
      </c>
      <c r="R226" s="158"/>
      <c r="S226" s="158" t="s">
        <v>140</v>
      </c>
      <c r="T226" s="158" t="s">
        <v>141</v>
      </c>
      <c r="U226" s="158">
        <v>0</v>
      </c>
      <c r="V226" s="158">
        <f t="shared" si="55"/>
        <v>0</v>
      </c>
      <c r="W226" s="158"/>
      <c r="X226" s="149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164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x14ac:dyDescent="0.2">
      <c r="A227" s="161" t="s">
        <v>135</v>
      </c>
      <c r="B227" s="162" t="s">
        <v>106</v>
      </c>
      <c r="C227" s="181" t="s">
        <v>107</v>
      </c>
      <c r="D227" s="163"/>
      <c r="E227" s="164"/>
      <c r="F227" s="165"/>
      <c r="G227" s="166">
        <f>SUMIF(AG228:AG235,"&lt;&gt;NOR",G228:G235)</f>
        <v>0</v>
      </c>
      <c r="H227" s="160"/>
      <c r="I227" s="160">
        <f>SUM(I228:I235)</f>
        <v>0</v>
      </c>
      <c r="J227" s="160"/>
      <c r="K227" s="160">
        <f>SUM(K228:K235)</f>
        <v>0</v>
      </c>
      <c r="L227" s="160"/>
      <c r="M227" s="160">
        <f>SUM(M228:M235)</f>
        <v>0</v>
      </c>
      <c r="N227" s="160"/>
      <c r="O227" s="160">
        <f>SUM(O228:O235)</f>
        <v>0</v>
      </c>
      <c r="P227" s="160"/>
      <c r="Q227" s="160">
        <f>SUM(Q228:Q235)</f>
        <v>0</v>
      </c>
      <c r="R227" s="160"/>
      <c r="S227" s="160"/>
      <c r="T227" s="160"/>
      <c r="U227" s="160"/>
      <c r="V227" s="160">
        <f>SUM(V228:V235)</f>
        <v>13.729999999999999</v>
      </c>
      <c r="W227" s="160"/>
      <c r="AG227" t="s">
        <v>136</v>
      </c>
    </row>
    <row r="228" spans="1:60" outlineLevel="1" x14ac:dyDescent="0.2">
      <c r="A228" s="173">
        <v>174</v>
      </c>
      <c r="B228" s="174" t="s">
        <v>514</v>
      </c>
      <c r="C228" s="182" t="s">
        <v>515</v>
      </c>
      <c r="D228" s="175" t="s">
        <v>160</v>
      </c>
      <c r="E228" s="176">
        <v>6</v>
      </c>
      <c r="F228" s="177"/>
      <c r="G228" s="178">
        <f>ROUND(E228*F228,2)</f>
        <v>0</v>
      </c>
      <c r="H228" s="159"/>
      <c r="I228" s="158">
        <f>ROUND(E228*H228,2)</f>
        <v>0</v>
      </c>
      <c r="J228" s="159"/>
      <c r="K228" s="158">
        <f>ROUND(E228*J228,2)</f>
        <v>0</v>
      </c>
      <c r="L228" s="158">
        <v>15</v>
      </c>
      <c r="M228" s="158">
        <f>G228*(1+L228/100)</f>
        <v>0</v>
      </c>
      <c r="N228" s="158">
        <v>0</v>
      </c>
      <c r="O228" s="158">
        <f>ROUND(E228*N228,2)</f>
        <v>0</v>
      </c>
      <c r="P228" s="158">
        <v>0</v>
      </c>
      <c r="Q228" s="158">
        <f>ROUND(E228*P228,2)</f>
        <v>0</v>
      </c>
      <c r="R228" s="158"/>
      <c r="S228" s="158" t="s">
        <v>140</v>
      </c>
      <c r="T228" s="158" t="s">
        <v>141</v>
      </c>
      <c r="U228" s="158">
        <v>0.16400000000000001</v>
      </c>
      <c r="V228" s="158">
        <f>ROUND(E228*U228,2)</f>
        <v>0.98</v>
      </c>
      <c r="W228" s="158"/>
      <c r="X228" s="149"/>
      <c r="Y228" s="149"/>
      <c r="Z228" s="149"/>
      <c r="AA228" s="149"/>
      <c r="AB228" s="149"/>
      <c r="AC228" s="149"/>
      <c r="AD228" s="149"/>
      <c r="AE228" s="149"/>
      <c r="AF228" s="149"/>
      <c r="AG228" s="149" t="s">
        <v>142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ht="22.5" outlineLevel="1" x14ac:dyDescent="0.2">
      <c r="A229" s="167">
        <v>175</v>
      </c>
      <c r="B229" s="168" t="s">
        <v>516</v>
      </c>
      <c r="C229" s="183" t="s">
        <v>517</v>
      </c>
      <c r="D229" s="169" t="s">
        <v>160</v>
      </c>
      <c r="E229" s="170">
        <v>5</v>
      </c>
      <c r="F229" s="171"/>
      <c r="G229" s="172">
        <f>ROUND(E229*F229,2)</f>
        <v>0</v>
      </c>
      <c r="H229" s="159"/>
      <c r="I229" s="158">
        <f>ROUND(E229*H229,2)</f>
        <v>0</v>
      </c>
      <c r="J229" s="159"/>
      <c r="K229" s="158">
        <f>ROUND(E229*J229,2)</f>
        <v>0</v>
      </c>
      <c r="L229" s="158">
        <v>15</v>
      </c>
      <c r="M229" s="158">
        <f>G229*(1+L229/100)</f>
        <v>0</v>
      </c>
      <c r="N229" s="158">
        <v>0</v>
      </c>
      <c r="O229" s="158">
        <f>ROUND(E229*N229,2)</f>
        <v>0</v>
      </c>
      <c r="P229" s="158">
        <v>0</v>
      </c>
      <c r="Q229" s="158">
        <f>ROUND(E229*P229,2)</f>
        <v>0</v>
      </c>
      <c r="R229" s="158"/>
      <c r="S229" s="158" t="s">
        <v>140</v>
      </c>
      <c r="T229" s="158" t="s">
        <v>141</v>
      </c>
      <c r="U229" s="158">
        <v>0.49000000000000005</v>
      </c>
      <c r="V229" s="158">
        <f>ROUND(E229*U229,2)</f>
        <v>2.4500000000000002</v>
      </c>
      <c r="W229" s="158"/>
      <c r="X229" s="149"/>
      <c r="Y229" s="149"/>
      <c r="Z229" s="149"/>
      <c r="AA229" s="149"/>
      <c r="AB229" s="149"/>
      <c r="AC229" s="149"/>
      <c r="AD229" s="149"/>
      <c r="AE229" s="149"/>
      <c r="AF229" s="149"/>
      <c r="AG229" s="149" t="s">
        <v>142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56"/>
      <c r="B230" s="157"/>
      <c r="C230" s="238" t="s">
        <v>518</v>
      </c>
      <c r="D230" s="239"/>
      <c r="E230" s="239"/>
      <c r="F230" s="239"/>
      <c r="G230" s="239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49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146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ht="22.5" outlineLevel="1" x14ac:dyDescent="0.2">
      <c r="A231" s="173">
        <v>176</v>
      </c>
      <c r="B231" s="174" t="s">
        <v>519</v>
      </c>
      <c r="C231" s="182" t="s">
        <v>520</v>
      </c>
      <c r="D231" s="175" t="s">
        <v>160</v>
      </c>
      <c r="E231" s="176">
        <v>25</v>
      </c>
      <c r="F231" s="177"/>
      <c r="G231" s="178">
        <f>ROUND(E231*F231,2)</f>
        <v>0</v>
      </c>
      <c r="H231" s="159"/>
      <c r="I231" s="158">
        <f>ROUND(E231*H231,2)</f>
        <v>0</v>
      </c>
      <c r="J231" s="159"/>
      <c r="K231" s="158">
        <f>ROUND(E231*J231,2)</f>
        <v>0</v>
      </c>
      <c r="L231" s="158">
        <v>15</v>
      </c>
      <c r="M231" s="158">
        <f>G231*(1+L231/100)</f>
        <v>0</v>
      </c>
      <c r="N231" s="158">
        <v>0</v>
      </c>
      <c r="O231" s="158">
        <f>ROUND(E231*N231,2)</f>
        <v>0</v>
      </c>
      <c r="P231" s="158">
        <v>0</v>
      </c>
      <c r="Q231" s="158">
        <f>ROUND(E231*P231,2)</f>
        <v>0</v>
      </c>
      <c r="R231" s="158"/>
      <c r="S231" s="158" t="s">
        <v>140</v>
      </c>
      <c r="T231" s="158" t="s">
        <v>141</v>
      </c>
      <c r="U231" s="158">
        <v>0</v>
      </c>
      <c r="V231" s="158">
        <f>ROUND(E231*U231,2)</f>
        <v>0</v>
      </c>
      <c r="W231" s="158"/>
      <c r="X231" s="149"/>
      <c r="Y231" s="149"/>
      <c r="Z231" s="149"/>
      <c r="AA231" s="149"/>
      <c r="AB231" s="149"/>
      <c r="AC231" s="149"/>
      <c r="AD231" s="149"/>
      <c r="AE231" s="149"/>
      <c r="AF231" s="149"/>
      <c r="AG231" s="149" t="s">
        <v>142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73">
        <v>177</v>
      </c>
      <c r="B232" s="174" t="s">
        <v>521</v>
      </c>
      <c r="C232" s="182" t="s">
        <v>522</v>
      </c>
      <c r="D232" s="175" t="s">
        <v>160</v>
      </c>
      <c r="E232" s="176">
        <v>10</v>
      </c>
      <c r="F232" s="177"/>
      <c r="G232" s="178">
        <f>ROUND(E232*F232,2)</f>
        <v>0</v>
      </c>
      <c r="H232" s="159"/>
      <c r="I232" s="158">
        <f>ROUND(E232*H232,2)</f>
        <v>0</v>
      </c>
      <c r="J232" s="159"/>
      <c r="K232" s="158">
        <f>ROUND(E232*J232,2)</f>
        <v>0</v>
      </c>
      <c r="L232" s="158">
        <v>15</v>
      </c>
      <c r="M232" s="158">
        <f>G232*(1+L232/100)</f>
        <v>0</v>
      </c>
      <c r="N232" s="158">
        <v>0</v>
      </c>
      <c r="O232" s="158">
        <f>ROUND(E232*N232,2)</f>
        <v>0</v>
      </c>
      <c r="P232" s="158">
        <v>0</v>
      </c>
      <c r="Q232" s="158">
        <f>ROUND(E232*P232,2)</f>
        <v>0</v>
      </c>
      <c r="R232" s="158"/>
      <c r="S232" s="158" t="s">
        <v>140</v>
      </c>
      <c r="T232" s="158" t="s">
        <v>141</v>
      </c>
      <c r="U232" s="158">
        <v>0.94200000000000006</v>
      </c>
      <c r="V232" s="158">
        <f>ROUND(E232*U232,2)</f>
        <v>9.42</v>
      </c>
      <c r="W232" s="158"/>
      <c r="X232" s="149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142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">
      <c r="A233" s="173">
        <v>178</v>
      </c>
      <c r="B233" s="174" t="s">
        <v>523</v>
      </c>
      <c r="C233" s="182" t="s">
        <v>524</v>
      </c>
      <c r="D233" s="175" t="s">
        <v>160</v>
      </c>
      <c r="E233" s="176">
        <v>20</v>
      </c>
      <c r="F233" s="177"/>
      <c r="G233" s="178">
        <f>ROUND(E233*F233,2)</f>
        <v>0</v>
      </c>
      <c r="H233" s="159"/>
      <c r="I233" s="158">
        <f>ROUND(E233*H233,2)</f>
        <v>0</v>
      </c>
      <c r="J233" s="159"/>
      <c r="K233" s="158">
        <f>ROUND(E233*J233,2)</f>
        <v>0</v>
      </c>
      <c r="L233" s="158">
        <v>15</v>
      </c>
      <c r="M233" s="158">
        <f>G233*(1+L233/100)</f>
        <v>0</v>
      </c>
      <c r="N233" s="158">
        <v>0</v>
      </c>
      <c r="O233" s="158">
        <f>ROUND(E233*N233,2)</f>
        <v>0</v>
      </c>
      <c r="P233" s="158">
        <v>0</v>
      </c>
      <c r="Q233" s="158">
        <f>ROUND(E233*P233,2)</f>
        <v>0</v>
      </c>
      <c r="R233" s="158"/>
      <c r="S233" s="158" t="s">
        <v>140</v>
      </c>
      <c r="T233" s="158" t="s">
        <v>141</v>
      </c>
      <c r="U233" s="158">
        <v>0</v>
      </c>
      <c r="V233" s="158">
        <f>ROUND(E233*U233,2)</f>
        <v>0</v>
      </c>
      <c r="W233" s="158"/>
      <c r="X233" s="149"/>
      <c r="Y233" s="149"/>
      <c r="Z233" s="149"/>
      <c r="AA233" s="149"/>
      <c r="AB233" s="149"/>
      <c r="AC233" s="149"/>
      <c r="AD233" s="149"/>
      <c r="AE233" s="149"/>
      <c r="AF233" s="149"/>
      <c r="AG233" s="149" t="s">
        <v>142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73">
        <v>179</v>
      </c>
      <c r="B234" s="174" t="s">
        <v>525</v>
      </c>
      <c r="C234" s="182" t="s">
        <v>526</v>
      </c>
      <c r="D234" s="175" t="s">
        <v>160</v>
      </c>
      <c r="E234" s="176">
        <v>10</v>
      </c>
      <c r="F234" s="177"/>
      <c r="G234" s="178">
        <f>ROUND(E234*F234,2)</f>
        <v>0</v>
      </c>
      <c r="H234" s="159"/>
      <c r="I234" s="158">
        <f>ROUND(E234*H234,2)</f>
        <v>0</v>
      </c>
      <c r="J234" s="159"/>
      <c r="K234" s="158">
        <f>ROUND(E234*J234,2)</f>
        <v>0</v>
      </c>
      <c r="L234" s="158">
        <v>15</v>
      </c>
      <c r="M234" s="158">
        <f>G234*(1+L234/100)</f>
        <v>0</v>
      </c>
      <c r="N234" s="158">
        <v>0</v>
      </c>
      <c r="O234" s="158">
        <f>ROUND(E234*N234,2)</f>
        <v>0</v>
      </c>
      <c r="P234" s="158">
        <v>0</v>
      </c>
      <c r="Q234" s="158">
        <f>ROUND(E234*P234,2)</f>
        <v>0</v>
      </c>
      <c r="R234" s="158"/>
      <c r="S234" s="158" t="s">
        <v>140</v>
      </c>
      <c r="T234" s="158" t="s">
        <v>141</v>
      </c>
      <c r="U234" s="158">
        <v>8.4000000000000005E-2</v>
      </c>
      <c r="V234" s="158">
        <f>ROUND(E234*U234,2)</f>
        <v>0.84</v>
      </c>
      <c r="W234" s="158"/>
      <c r="X234" s="149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142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73">
        <v>180</v>
      </c>
      <c r="B235" s="174" t="s">
        <v>527</v>
      </c>
      <c r="C235" s="182" t="s">
        <v>528</v>
      </c>
      <c r="D235" s="175" t="s">
        <v>160</v>
      </c>
      <c r="E235" s="176">
        <v>6</v>
      </c>
      <c r="F235" s="177"/>
      <c r="G235" s="178">
        <f>ROUND(E235*F235,2)</f>
        <v>0</v>
      </c>
      <c r="H235" s="159"/>
      <c r="I235" s="158">
        <f>ROUND(E235*H235,2)</f>
        <v>0</v>
      </c>
      <c r="J235" s="159"/>
      <c r="K235" s="158">
        <f>ROUND(E235*J235,2)</f>
        <v>0</v>
      </c>
      <c r="L235" s="158">
        <v>15</v>
      </c>
      <c r="M235" s="158">
        <f>G235*(1+L235/100)</f>
        <v>0</v>
      </c>
      <c r="N235" s="158">
        <v>0</v>
      </c>
      <c r="O235" s="158">
        <f>ROUND(E235*N235,2)</f>
        <v>0</v>
      </c>
      <c r="P235" s="158">
        <v>0</v>
      </c>
      <c r="Q235" s="158">
        <f>ROUND(E235*P235,2)</f>
        <v>0</v>
      </c>
      <c r="R235" s="158"/>
      <c r="S235" s="158" t="s">
        <v>140</v>
      </c>
      <c r="T235" s="158" t="s">
        <v>141</v>
      </c>
      <c r="U235" s="158">
        <v>6.0000000000000001E-3</v>
      </c>
      <c r="V235" s="158">
        <f>ROUND(E235*U235,2)</f>
        <v>0.04</v>
      </c>
      <c r="W235" s="158"/>
      <c r="X235" s="149"/>
      <c r="Y235" s="149"/>
      <c r="Z235" s="149"/>
      <c r="AA235" s="149"/>
      <c r="AB235" s="149"/>
      <c r="AC235" s="149"/>
      <c r="AD235" s="149"/>
      <c r="AE235" s="149"/>
      <c r="AF235" s="149"/>
      <c r="AG235" s="149" t="s">
        <v>142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x14ac:dyDescent="0.2">
      <c r="A236" s="161" t="s">
        <v>135</v>
      </c>
      <c r="B236" s="162" t="s">
        <v>86</v>
      </c>
      <c r="C236" s="181" t="s">
        <v>87</v>
      </c>
      <c r="D236" s="163"/>
      <c r="E236" s="164"/>
      <c r="F236" s="165"/>
      <c r="G236" s="166">
        <f>SUMIF(AG237:AG238,"&lt;&gt;NOR",G237:G238)</f>
        <v>0</v>
      </c>
      <c r="H236" s="160"/>
      <c r="I236" s="160">
        <f>SUM(I237:I238)</f>
        <v>0</v>
      </c>
      <c r="J236" s="160"/>
      <c r="K236" s="160">
        <f>SUM(K237:K238)</f>
        <v>0</v>
      </c>
      <c r="L236" s="160"/>
      <c r="M236" s="160">
        <f>SUM(M237:M238)</f>
        <v>0</v>
      </c>
      <c r="N236" s="160"/>
      <c r="O236" s="160">
        <f>SUM(O237:O238)</f>
        <v>0</v>
      </c>
      <c r="P236" s="160"/>
      <c r="Q236" s="160">
        <f>SUM(Q237:Q238)</f>
        <v>0</v>
      </c>
      <c r="R236" s="160"/>
      <c r="S236" s="160"/>
      <c r="T236" s="160"/>
      <c r="U236" s="160"/>
      <c r="V236" s="160">
        <f>SUM(V237:V238)</f>
        <v>0</v>
      </c>
      <c r="W236" s="160"/>
      <c r="AG236" t="s">
        <v>136</v>
      </c>
    </row>
    <row r="237" spans="1:60" outlineLevel="1" x14ac:dyDescent="0.2">
      <c r="A237" s="167">
        <v>181</v>
      </c>
      <c r="B237" s="168" t="s">
        <v>529</v>
      </c>
      <c r="C237" s="183" t="s">
        <v>530</v>
      </c>
      <c r="D237" s="169" t="s">
        <v>531</v>
      </c>
      <c r="E237" s="170">
        <v>1</v>
      </c>
      <c r="F237" s="171"/>
      <c r="G237" s="172">
        <f>ROUND(E237*F237,2)</f>
        <v>0</v>
      </c>
      <c r="H237" s="159"/>
      <c r="I237" s="158">
        <f>ROUND(E237*H237,2)</f>
        <v>0</v>
      </c>
      <c r="J237" s="159"/>
      <c r="K237" s="158">
        <f>ROUND(E237*J237,2)</f>
        <v>0</v>
      </c>
      <c r="L237" s="158">
        <v>15</v>
      </c>
      <c r="M237" s="158">
        <f>G237*(1+L237/100)</f>
        <v>0</v>
      </c>
      <c r="N237" s="158">
        <v>0</v>
      </c>
      <c r="O237" s="158">
        <f>ROUND(E237*N237,2)</f>
        <v>0</v>
      </c>
      <c r="P237" s="158">
        <v>0</v>
      </c>
      <c r="Q237" s="158">
        <f>ROUND(E237*P237,2)</f>
        <v>0</v>
      </c>
      <c r="R237" s="158"/>
      <c r="S237" s="158" t="s">
        <v>140</v>
      </c>
      <c r="T237" s="158" t="s">
        <v>141</v>
      </c>
      <c r="U237" s="158">
        <v>0</v>
      </c>
      <c r="V237" s="158">
        <f>ROUND(E237*U237,2)</f>
        <v>0</v>
      </c>
      <c r="W237" s="158"/>
      <c r="X237" s="149"/>
      <c r="Y237" s="149"/>
      <c r="Z237" s="149"/>
      <c r="AA237" s="149"/>
      <c r="AB237" s="149"/>
      <c r="AC237" s="149"/>
      <c r="AD237" s="149"/>
      <c r="AE237" s="149"/>
      <c r="AF237" s="149"/>
      <c r="AG237" s="149" t="s">
        <v>532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6"/>
      <c r="B238" s="157"/>
      <c r="C238" s="238" t="s">
        <v>533</v>
      </c>
      <c r="D238" s="239"/>
      <c r="E238" s="239"/>
      <c r="F238" s="239"/>
      <c r="G238" s="239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4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146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x14ac:dyDescent="0.2">
      <c r="A239" s="161" t="s">
        <v>135</v>
      </c>
      <c r="B239" s="162" t="s">
        <v>109</v>
      </c>
      <c r="C239" s="181" t="s">
        <v>30</v>
      </c>
      <c r="D239" s="163"/>
      <c r="E239" s="164"/>
      <c r="F239" s="165"/>
      <c r="G239" s="166">
        <f>SUMIF(AG240:AG241,"&lt;&gt;NOR",G240:G241)</f>
        <v>0</v>
      </c>
      <c r="H239" s="160"/>
      <c r="I239" s="160">
        <f>SUM(I240:I241)</f>
        <v>0</v>
      </c>
      <c r="J239" s="160"/>
      <c r="K239" s="160">
        <f>SUM(K240:K241)</f>
        <v>0</v>
      </c>
      <c r="L239" s="160"/>
      <c r="M239" s="160">
        <f>SUM(M240:M241)</f>
        <v>0</v>
      </c>
      <c r="N239" s="160"/>
      <c r="O239" s="160">
        <f>SUM(O240:O241)</f>
        <v>0</v>
      </c>
      <c r="P239" s="160"/>
      <c r="Q239" s="160">
        <f>SUM(Q240:Q241)</f>
        <v>0</v>
      </c>
      <c r="R239" s="160"/>
      <c r="S239" s="160"/>
      <c r="T239" s="160"/>
      <c r="U239" s="160"/>
      <c r="V239" s="160">
        <f>SUM(V240:V241)</f>
        <v>0</v>
      </c>
      <c r="W239" s="160"/>
      <c r="AG239" t="s">
        <v>136</v>
      </c>
    </row>
    <row r="240" spans="1:60" outlineLevel="1" x14ac:dyDescent="0.2">
      <c r="A240" s="167">
        <v>182</v>
      </c>
      <c r="B240" s="168" t="s">
        <v>534</v>
      </c>
      <c r="C240" s="183" t="s">
        <v>535</v>
      </c>
      <c r="D240" s="169" t="s">
        <v>531</v>
      </c>
      <c r="E240" s="170">
        <v>1</v>
      </c>
      <c r="F240" s="171"/>
      <c r="G240" s="172">
        <f>ROUND(E240*F240,2)</f>
        <v>0</v>
      </c>
      <c r="H240" s="159"/>
      <c r="I240" s="158">
        <f>ROUND(E240*H240,2)</f>
        <v>0</v>
      </c>
      <c r="J240" s="159"/>
      <c r="K240" s="158">
        <f>ROUND(E240*J240,2)</f>
        <v>0</v>
      </c>
      <c r="L240" s="158">
        <v>15</v>
      </c>
      <c r="M240" s="158">
        <f>G240*(1+L240/100)</f>
        <v>0</v>
      </c>
      <c r="N240" s="158">
        <v>0</v>
      </c>
      <c r="O240" s="158">
        <f>ROUND(E240*N240,2)</f>
        <v>0</v>
      </c>
      <c r="P240" s="158">
        <v>0</v>
      </c>
      <c r="Q240" s="158">
        <f>ROUND(E240*P240,2)</f>
        <v>0</v>
      </c>
      <c r="R240" s="158"/>
      <c r="S240" s="158" t="s">
        <v>140</v>
      </c>
      <c r="T240" s="158" t="s">
        <v>141</v>
      </c>
      <c r="U240" s="158">
        <v>0</v>
      </c>
      <c r="V240" s="158">
        <f>ROUND(E240*U240,2)</f>
        <v>0</v>
      </c>
      <c r="W240" s="158"/>
      <c r="X240" s="149"/>
      <c r="Y240" s="149"/>
      <c r="Z240" s="149"/>
      <c r="AA240" s="149"/>
      <c r="AB240" s="149"/>
      <c r="AC240" s="149"/>
      <c r="AD240" s="149"/>
      <c r="AE240" s="149"/>
      <c r="AF240" s="149"/>
      <c r="AG240" s="149" t="s">
        <v>532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ht="33.75" outlineLevel="1" x14ac:dyDescent="0.2">
      <c r="A241" s="156"/>
      <c r="B241" s="157"/>
      <c r="C241" s="238" t="s">
        <v>536</v>
      </c>
      <c r="D241" s="239"/>
      <c r="E241" s="239"/>
      <c r="F241" s="239"/>
      <c r="G241" s="239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49"/>
      <c r="Y241" s="149"/>
      <c r="Z241" s="149"/>
      <c r="AA241" s="149"/>
      <c r="AB241" s="149"/>
      <c r="AC241" s="149"/>
      <c r="AD241" s="149"/>
      <c r="AE241" s="149"/>
      <c r="AF241" s="149"/>
      <c r="AG241" s="149" t="s">
        <v>146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79" t="str">
        <f>C241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41" s="149"/>
      <c r="BC241" s="149"/>
      <c r="BD241" s="149"/>
      <c r="BE241" s="149"/>
      <c r="BF241" s="149"/>
      <c r="BG241" s="149"/>
      <c r="BH241" s="149"/>
    </row>
    <row r="242" spans="1:60" x14ac:dyDescent="0.2">
      <c r="A242" s="5"/>
      <c r="B242" s="6"/>
      <c r="C242" s="184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AE242">
        <v>15</v>
      </c>
      <c r="AF242">
        <v>21</v>
      </c>
    </row>
    <row r="243" spans="1:60" x14ac:dyDescent="0.2">
      <c r="A243" s="152"/>
      <c r="B243" s="153" t="s">
        <v>31</v>
      </c>
      <c r="C243" s="185"/>
      <c r="D243" s="154"/>
      <c r="E243" s="155"/>
      <c r="F243" s="155"/>
      <c r="G243" s="180">
        <f>G8+G13+G15+G19+G23+G29+G39+G41+G45+G47+G56+G71+G78+G99+G110+G131+G133+G141+G143+G148+G150+G157+G160+G165+G170+G172+G227+G236+G239</f>
        <v>0</v>
      </c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AE243">
        <f>SUMIF(L7:L241,AE242,G7:G241)</f>
        <v>0</v>
      </c>
      <c r="AF243">
        <f>SUMIF(L7:L241,AF242,G7:G241)</f>
        <v>0</v>
      </c>
      <c r="AG243" t="s">
        <v>537</v>
      </c>
    </row>
    <row r="244" spans="1:60" x14ac:dyDescent="0.2">
      <c r="A244" s="5"/>
      <c r="B244" s="6"/>
      <c r="C244" s="184"/>
      <c r="D244" s="8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60" x14ac:dyDescent="0.2">
      <c r="A245" s="5"/>
      <c r="B245" s="6"/>
      <c r="C245" s="184"/>
      <c r="D245" s="8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60" x14ac:dyDescent="0.2">
      <c r="A246" s="249" t="s">
        <v>538</v>
      </c>
      <c r="B246" s="249"/>
      <c r="C246" s="250"/>
      <c r="D246" s="8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60" x14ac:dyDescent="0.2">
      <c r="A247" s="251"/>
      <c r="B247" s="252"/>
      <c r="C247" s="253"/>
      <c r="D247" s="252"/>
      <c r="E247" s="252"/>
      <c r="F247" s="252"/>
      <c r="G247" s="254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AG247" t="s">
        <v>539</v>
      </c>
    </row>
    <row r="248" spans="1:60" x14ac:dyDescent="0.2">
      <c r="A248" s="255"/>
      <c r="B248" s="256"/>
      <c r="C248" s="257"/>
      <c r="D248" s="256"/>
      <c r="E248" s="256"/>
      <c r="F248" s="256"/>
      <c r="G248" s="258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60" x14ac:dyDescent="0.2">
      <c r="A249" s="255"/>
      <c r="B249" s="256"/>
      <c r="C249" s="257"/>
      <c r="D249" s="256"/>
      <c r="E249" s="256"/>
      <c r="F249" s="256"/>
      <c r="G249" s="258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60" x14ac:dyDescent="0.2">
      <c r="A250" s="255"/>
      <c r="B250" s="256"/>
      <c r="C250" s="257"/>
      <c r="D250" s="256"/>
      <c r="E250" s="256"/>
      <c r="F250" s="256"/>
      <c r="G250" s="258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60" x14ac:dyDescent="0.2">
      <c r="A251" s="259"/>
      <c r="B251" s="260"/>
      <c r="C251" s="261"/>
      <c r="D251" s="260"/>
      <c r="E251" s="260"/>
      <c r="F251" s="260"/>
      <c r="G251" s="262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1:60" x14ac:dyDescent="0.2">
      <c r="A252" s="5"/>
      <c r="B252" s="6"/>
      <c r="C252" s="184"/>
      <c r="D252" s="8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60" x14ac:dyDescent="0.2">
      <c r="C253" s="186"/>
      <c r="D253" s="140"/>
      <c r="AG253" t="s">
        <v>540</v>
      </c>
    </row>
    <row r="254" spans="1:60" x14ac:dyDescent="0.2">
      <c r="D254" s="140"/>
    </row>
    <row r="255" spans="1:60" x14ac:dyDescent="0.2">
      <c r="D255" s="140"/>
    </row>
    <row r="256" spans="1:60" x14ac:dyDescent="0.2">
      <c r="D256" s="140"/>
    </row>
    <row r="257" spans="4:4" x14ac:dyDescent="0.2">
      <c r="D257" s="140"/>
    </row>
    <row r="258" spans="4:4" x14ac:dyDescent="0.2">
      <c r="D258" s="140"/>
    </row>
    <row r="259" spans="4:4" x14ac:dyDescent="0.2">
      <c r="D259" s="140"/>
    </row>
    <row r="260" spans="4:4" x14ac:dyDescent="0.2">
      <c r="D260" s="140"/>
    </row>
    <row r="261" spans="4:4" x14ac:dyDescent="0.2">
      <c r="D261" s="140"/>
    </row>
    <row r="262" spans="4:4" x14ac:dyDescent="0.2">
      <c r="D262" s="140"/>
    </row>
    <row r="263" spans="4:4" x14ac:dyDescent="0.2">
      <c r="D263" s="140"/>
    </row>
    <row r="264" spans="4:4" x14ac:dyDescent="0.2">
      <c r="D264" s="140"/>
    </row>
    <row r="265" spans="4:4" x14ac:dyDescent="0.2">
      <c r="D265" s="140"/>
    </row>
    <row r="266" spans="4:4" x14ac:dyDescent="0.2">
      <c r="D266" s="140"/>
    </row>
    <row r="267" spans="4:4" x14ac:dyDescent="0.2">
      <c r="D267" s="140"/>
    </row>
    <row r="268" spans="4:4" x14ac:dyDescent="0.2">
      <c r="D268" s="140"/>
    </row>
    <row r="269" spans="4:4" x14ac:dyDescent="0.2">
      <c r="D269" s="140"/>
    </row>
    <row r="270" spans="4:4" x14ac:dyDescent="0.2">
      <c r="D270" s="140"/>
    </row>
    <row r="271" spans="4:4" x14ac:dyDescent="0.2">
      <c r="D271" s="140"/>
    </row>
    <row r="272" spans="4:4" x14ac:dyDescent="0.2">
      <c r="D272" s="140"/>
    </row>
    <row r="273" spans="4:4" x14ac:dyDescent="0.2">
      <c r="D273" s="140"/>
    </row>
    <row r="274" spans="4:4" x14ac:dyDescent="0.2">
      <c r="D274" s="140"/>
    </row>
    <row r="275" spans="4:4" x14ac:dyDescent="0.2">
      <c r="D275" s="140"/>
    </row>
    <row r="276" spans="4:4" x14ac:dyDescent="0.2">
      <c r="D276" s="140"/>
    </row>
    <row r="277" spans="4:4" x14ac:dyDescent="0.2">
      <c r="D277" s="140"/>
    </row>
    <row r="278" spans="4:4" x14ac:dyDescent="0.2">
      <c r="D278" s="140"/>
    </row>
    <row r="279" spans="4:4" x14ac:dyDescent="0.2">
      <c r="D279" s="140"/>
    </row>
    <row r="280" spans="4:4" x14ac:dyDescent="0.2">
      <c r="D280" s="140"/>
    </row>
    <row r="281" spans="4:4" x14ac:dyDescent="0.2">
      <c r="D281" s="140"/>
    </row>
    <row r="282" spans="4:4" x14ac:dyDescent="0.2">
      <c r="D282" s="140"/>
    </row>
    <row r="283" spans="4:4" x14ac:dyDescent="0.2">
      <c r="D283" s="140"/>
    </row>
    <row r="284" spans="4:4" x14ac:dyDescent="0.2">
      <c r="D284" s="140"/>
    </row>
    <row r="285" spans="4:4" x14ac:dyDescent="0.2">
      <c r="D285" s="140"/>
    </row>
    <row r="286" spans="4:4" x14ac:dyDescent="0.2">
      <c r="D286" s="140"/>
    </row>
    <row r="287" spans="4:4" x14ac:dyDescent="0.2">
      <c r="D287" s="140"/>
    </row>
    <row r="288" spans="4:4" x14ac:dyDescent="0.2">
      <c r="D288" s="140"/>
    </row>
    <row r="289" spans="4:4" x14ac:dyDescent="0.2">
      <c r="D289" s="140"/>
    </row>
    <row r="290" spans="4:4" x14ac:dyDescent="0.2">
      <c r="D290" s="140"/>
    </row>
    <row r="291" spans="4:4" x14ac:dyDescent="0.2">
      <c r="D291" s="140"/>
    </row>
    <row r="292" spans="4:4" x14ac:dyDescent="0.2">
      <c r="D292" s="140"/>
    </row>
    <row r="293" spans="4:4" x14ac:dyDescent="0.2">
      <c r="D293" s="140"/>
    </row>
    <row r="294" spans="4:4" x14ac:dyDescent="0.2">
      <c r="D294" s="140"/>
    </row>
    <row r="295" spans="4:4" x14ac:dyDescent="0.2">
      <c r="D295" s="140"/>
    </row>
    <row r="296" spans="4:4" x14ac:dyDescent="0.2">
      <c r="D296" s="140"/>
    </row>
    <row r="297" spans="4:4" x14ac:dyDescent="0.2">
      <c r="D297" s="140"/>
    </row>
    <row r="298" spans="4:4" x14ac:dyDescent="0.2">
      <c r="D298" s="140"/>
    </row>
    <row r="299" spans="4:4" x14ac:dyDescent="0.2">
      <c r="D299" s="140"/>
    </row>
    <row r="300" spans="4:4" x14ac:dyDescent="0.2">
      <c r="D300" s="140"/>
    </row>
    <row r="301" spans="4:4" x14ac:dyDescent="0.2">
      <c r="D301" s="140"/>
    </row>
    <row r="302" spans="4:4" x14ac:dyDescent="0.2">
      <c r="D302" s="140"/>
    </row>
    <row r="303" spans="4:4" x14ac:dyDescent="0.2">
      <c r="D303" s="140"/>
    </row>
    <row r="304" spans="4:4" x14ac:dyDescent="0.2">
      <c r="D304" s="140"/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sheetProtection password="CEDB" sheet="1"/>
  <mergeCells count="29">
    <mergeCell ref="A247:G251"/>
    <mergeCell ref="C11:G11"/>
    <mergeCell ref="C17:G17"/>
    <mergeCell ref="C26:G26"/>
    <mergeCell ref="C31:G31"/>
    <mergeCell ref="A1:G1"/>
    <mergeCell ref="C2:G2"/>
    <mergeCell ref="C3:G3"/>
    <mergeCell ref="C4:G4"/>
    <mergeCell ref="A246:C246"/>
    <mergeCell ref="C96:G96"/>
    <mergeCell ref="C43:G43"/>
    <mergeCell ref="C49:G49"/>
    <mergeCell ref="C51:G51"/>
    <mergeCell ref="C53:G53"/>
    <mergeCell ref="C59:G59"/>
    <mergeCell ref="C60:G60"/>
    <mergeCell ref="C62:G62"/>
    <mergeCell ref="C63:G63"/>
    <mergeCell ref="C65:G65"/>
    <mergeCell ref="C67:G67"/>
    <mergeCell ref="C73:G73"/>
    <mergeCell ref="C241:G241"/>
    <mergeCell ref="C112:G112"/>
    <mergeCell ref="C130:G130"/>
    <mergeCell ref="C175:G175"/>
    <mergeCell ref="C177:G177"/>
    <mergeCell ref="C230:G230"/>
    <mergeCell ref="C238:G2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Hroš</dc:creator>
  <cp:lastModifiedBy>Ivo Hroš</cp:lastModifiedBy>
  <cp:lastPrinted>2014-02-28T09:52:57Z</cp:lastPrinted>
  <dcterms:created xsi:type="dcterms:W3CDTF">2009-04-08T07:15:50Z</dcterms:created>
  <dcterms:modified xsi:type="dcterms:W3CDTF">2020-02-11T09:22:12Z</dcterms:modified>
</cp:coreProperties>
</file>